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mansory.montilla\Desktop\"/>
    </mc:Choice>
  </mc:AlternateContent>
  <xr:revisionPtr revIDLastSave="0" documentId="8_{44E87CDE-342C-4588-B729-4F055D53561D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POA PPP 2019" sheetId="1" r:id="rId1"/>
  </sheets>
  <definedNames>
    <definedName name="_xlnm.Print_Area" localSheetId="0">'POA PPP 2019'!$A$1:$R$71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I70" i="1" s="1"/>
  <c r="G69" i="1"/>
  <c r="I69" i="1" s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G62" i="1"/>
  <c r="I62" i="1" s="1"/>
  <c r="G55" i="1"/>
  <c r="G54" i="1"/>
  <c r="G53" i="1"/>
  <c r="G52" i="1"/>
  <c r="G51" i="1"/>
  <c r="G50" i="1"/>
  <c r="G49" i="1"/>
  <c r="G48" i="1"/>
  <c r="G47" i="1"/>
  <c r="G46" i="1"/>
  <c r="G45" i="1"/>
  <c r="G44" i="1"/>
  <c r="C44" i="1" s="1"/>
  <c r="G43" i="1"/>
  <c r="C43" i="1" s="1"/>
  <c r="G42" i="1"/>
  <c r="C42" i="1" s="1"/>
  <c r="G34" i="1"/>
  <c r="I34" i="1" s="1"/>
  <c r="G33" i="1"/>
  <c r="I33" i="1" s="1"/>
  <c r="G32" i="1"/>
  <c r="I32" i="1" s="1"/>
  <c r="G24" i="1"/>
  <c r="I24" i="1" s="1"/>
  <c r="G23" i="1"/>
  <c r="I23" i="1" s="1"/>
  <c r="G22" i="1"/>
  <c r="I22" i="1" s="1"/>
  <c r="G21" i="1"/>
  <c r="I21" i="1" s="1"/>
  <c r="G20" i="1"/>
  <c r="J20" i="1" s="1"/>
  <c r="E19" i="1"/>
  <c r="G19" i="1" s="1"/>
  <c r="G18" i="1"/>
  <c r="C18" i="1" s="1"/>
  <c r="G17" i="1"/>
  <c r="G16" i="1"/>
  <c r="J45" i="1" l="1"/>
  <c r="K45" i="1"/>
  <c r="I45" i="1"/>
  <c r="H45" i="1"/>
  <c r="H53" i="1"/>
  <c r="I53" i="1"/>
  <c r="J53" i="1"/>
  <c r="K53" i="1"/>
  <c r="J46" i="1"/>
  <c r="I46" i="1"/>
  <c r="H46" i="1"/>
  <c r="K46" i="1"/>
  <c r="K50" i="1"/>
  <c r="J50" i="1"/>
  <c r="I50" i="1"/>
  <c r="H50" i="1"/>
  <c r="K54" i="1"/>
  <c r="J54" i="1"/>
  <c r="H54" i="1"/>
  <c r="I54" i="1"/>
  <c r="J47" i="1"/>
  <c r="I47" i="1"/>
  <c r="K47" i="1"/>
  <c r="H47" i="1"/>
  <c r="H51" i="1"/>
  <c r="K51" i="1"/>
  <c r="J51" i="1"/>
  <c r="I51" i="1"/>
  <c r="J55" i="1"/>
  <c r="K55" i="1"/>
  <c r="I55" i="1"/>
  <c r="H55" i="1"/>
  <c r="J49" i="1"/>
  <c r="I49" i="1"/>
  <c r="H49" i="1"/>
  <c r="K49" i="1"/>
  <c r="J48" i="1"/>
  <c r="K48" i="1"/>
  <c r="I48" i="1"/>
  <c r="H48" i="1"/>
  <c r="H52" i="1"/>
  <c r="K52" i="1"/>
  <c r="J52" i="1"/>
  <c r="I52" i="1"/>
  <c r="J42" i="1"/>
  <c r="C49" i="1"/>
  <c r="C62" i="1"/>
  <c r="J18" i="1"/>
  <c r="C16" i="1"/>
  <c r="C32" i="1"/>
  <c r="L28" i="1" s="1"/>
  <c r="I44" i="1"/>
  <c r="C53" i="1"/>
  <c r="C21" i="1"/>
  <c r="C45" i="1"/>
  <c r="C66" i="1"/>
  <c r="C64" i="1"/>
  <c r="C69" i="1"/>
  <c r="J19" i="1"/>
  <c r="C19" i="1"/>
  <c r="I17" i="1"/>
  <c r="L38" i="1" l="1"/>
  <c r="L58" i="1"/>
</calcChain>
</file>

<file path=xl/sharedStrings.xml><?xml version="1.0" encoding="utf-8"?>
<sst xmlns="http://schemas.openxmlformats.org/spreadsheetml/2006/main" count="294" uniqueCount="106">
  <si>
    <t>Unidad Ejecutora:</t>
  </si>
  <si>
    <t xml:space="preserve">MINISTERIO DE LA MUJER </t>
  </si>
  <si>
    <t xml:space="preserve">ACTIVIDADES CENTRALES </t>
  </si>
  <si>
    <t>Eje Estratégico: END 2010  2030</t>
  </si>
  <si>
    <t>UN ESTADO SOCIAL Y DEMOCRATICO DE DERECHOS</t>
  </si>
  <si>
    <t>Eje Estratégico: PEI 2016  2020</t>
  </si>
  <si>
    <t>FORTALECIMIENTO INSTITUCIONAL</t>
  </si>
  <si>
    <t>Objetivo General : END 2010  2030</t>
  </si>
  <si>
    <t>ADMINISTRACION PUBLICA EFICIENTE, TRANSPARENTE  Y ORIENTADA A RESULTADO</t>
  </si>
  <si>
    <t>Objetivos Estrategicos : PEI 2015 2020</t>
  </si>
  <si>
    <t>Fortalecer los Mecanismos de Gestión y Aumentar la Capacidad Institucional para Mejorar la Eficacia y Eficiencia de los Procesos.</t>
  </si>
  <si>
    <t xml:space="preserve">Dirección Superior y Planificacion </t>
  </si>
  <si>
    <t xml:space="preserve">Formulación,  Monitoreo y Evaluación  de Planes, Programas y Proyectos </t>
  </si>
  <si>
    <t>Producto y sus atributos</t>
  </si>
  <si>
    <t xml:space="preserve">Producto </t>
  </si>
  <si>
    <t>Descripción del producto</t>
  </si>
  <si>
    <t xml:space="preserve">Unidad de medida            </t>
  </si>
  <si>
    <t xml:space="preserve">Medio de verificación                   </t>
  </si>
  <si>
    <t xml:space="preserve">Línea base                </t>
  </si>
  <si>
    <t xml:space="preserve">Meta total             </t>
  </si>
  <si>
    <t xml:space="preserve">Meta por trimestre                                                                                  </t>
  </si>
  <si>
    <t>Presupuesto</t>
  </si>
  <si>
    <t>Riesgo(s)</t>
  </si>
  <si>
    <t>Ene-Mar</t>
  </si>
  <si>
    <t>Abr-Jun</t>
  </si>
  <si>
    <t>Jul-Sep</t>
  </si>
  <si>
    <t>Oct-Dic</t>
  </si>
  <si>
    <t xml:space="preserve">Fortalecimiento de  los mecanismos e instrumentos de planificación y seguimiento de las acciones, planes y proyectos Institucionales  </t>
  </si>
  <si>
    <t xml:space="preserve">Asegurar la debida articulacion entre la planificacion estrategica y operativa,   la dotacion de recursos humanos  y materiales y la gestion financiera,  a fin de potenciar la eficiencia y eficacia de las politicas publicas en el ambito  central y local.  </t>
  </si>
  <si>
    <t xml:space="preserve"> Plan Operativo</t>
  </si>
  <si>
    <t>Actividades y sus atributos</t>
  </si>
  <si>
    <t xml:space="preserve">Actividades                                                                  </t>
  </si>
  <si>
    <t>Presupuesto por actividad</t>
  </si>
  <si>
    <t>Insumos</t>
  </si>
  <si>
    <t>Inversión/trimestre (RD$)</t>
  </si>
  <si>
    <t xml:space="preserve">Fuente de financiamiento         </t>
  </si>
  <si>
    <t>Est. programática</t>
  </si>
  <si>
    <t>Identificación</t>
  </si>
  <si>
    <t>Cantidad</t>
  </si>
  <si>
    <t>Costo unitario (RD$)</t>
  </si>
  <si>
    <t>Monto (RD$)</t>
  </si>
  <si>
    <t>Prog.</t>
  </si>
  <si>
    <t>Act.</t>
  </si>
  <si>
    <t>Objeto</t>
  </si>
  <si>
    <t>Cuenta</t>
  </si>
  <si>
    <t>Subcta.</t>
  </si>
  <si>
    <t>Auxiliar</t>
  </si>
  <si>
    <t>Refrigerio (café y Agua)</t>
  </si>
  <si>
    <t>Fondo                        100</t>
  </si>
  <si>
    <t xml:space="preserve">Material de apoyo </t>
  </si>
  <si>
    <t xml:space="preserve">Realizar reuniones de seguimiento al proceso formulacion de la planificacion operativa  y presupuestario 2019, con las Direcciones, las diferentes areas institucionales de la Sede Central y las Oficinas Provinciales y Municipales,  Cuatro (4) reuniones de veinte (20 ) participantes cada una </t>
  </si>
  <si>
    <t>Realizar reunion para socializar el Plan Operativo Anual  2019 con las Direcciones, las diferentes areas institucionales de la Sede Central y las Oficinas Provinciales y Municipales,  mediante la realizacion de  reuniones con las diferentes areas institucionales. Una  (1) reunión de cincuenta (50) participantes</t>
  </si>
  <si>
    <t xml:space="preserve">Refrigerio </t>
  </si>
  <si>
    <t xml:space="preserve">Desarrollar un programa de capacitación sobre  planificación con enfoque de genero  dirigido del personal directivo y tecnico de la institucion. Un (1) Diplomado de 80 horas para 35 participantes. Contatacion de experta </t>
  </si>
  <si>
    <t>Carpetas</t>
  </si>
  <si>
    <t>Papelografo</t>
  </si>
  <si>
    <t>Producto y sus Atributos</t>
  </si>
  <si>
    <t xml:space="preserve">Plan Estratégico del Ministerio de la Mujer   2015- 2020, evaluado.      </t>
  </si>
  <si>
    <t>PEI</t>
  </si>
  <si>
    <t xml:space="preserve">Documento </t>
  </si>
  <si>
    <t>Contratar consultoria para la revision , evaluacion y actualizacion del  Plan Estratégico del Ministerio de la Mujer   2015- 2020</t>
  </si>
  <si>
    <t xml:space="preserve">Consultoria </t>
  </si>
  <si>
    <t>Fondo 100</t>
  </si>
  <si>
    <t xml:space="preserve"> Diseño e impresión</t>
  </si>
  <si>
    <t xml:space="preserve">Difusion </t>
  </si>
  <si>
    <t>Planes</t>
  </si>
  <si>
    <t>Diagramacion</t>
  </si>
  <si>
    <t>Impresión</t>
  </si>
  <si>
    <t xml:space="preserve">Participar en las reuniones CT y EC-PGE y en todas las relacionadas con Gestión de Riesgo, Cambio Climatico y Ordenamiento Territorial. </t>
  </si>
  <si>
    <t xml:space="preserve">Transporte </t>
  </si>
  <si>
    <t>Almuerzo</t>
  </si>
  <si>
    <t>Material de apoyo</t>
  </si>
  <si>
    <t>Supervision a las   Asociaciones Sin Fines de Lucro bajo la cobertura del  presupuesto del Ministerio de la Mujer.</t>
  </si>
  <si>
    <t>Seguimiento a la ejecucion de los planes programas y proyectos de las  Asociaciones Sin Fines de Lucro bajo la cobertura del  Ministerio de la Mujer.</t>
  </si>
  <si>
    <t xml:space="preserve">Informes </t>
  </si>
  <si>
    <t>Elaboracion, Revision y Puesta en circulacion del Manual de Procedimientos ASFL</t>
  </si>
  <si>
    <t>Refrigerio</t>
  </si>
  <si>
    <t>Material  de Apoyo</t>
  </si>
  <si>
    <t>Realizar visitas de supervision y segumiento a la ejecucion del Presupuesto. Dos (2)   visitas por ASFL,12 viajes al  año.</t>
  </si>
  <si>
    <t xml:space="preserve">Viaticos (chofer) </t>
  </si>
  <si>
    <t>Combustible (galón )</t>
  </si>
  <si>
    <t>01</t>
  </si>
  <si>
    <t>viaticos técnico)</t>
  </si>
  <si>
    <t xml:space="preserve">Realizar un encuentro nacional con las ASFL, Un (1) encuentro,cincuenta  (50) participantes </t>
  </si>
  <si>
    <t>POA 2019</t>
  </si>
  <si>
    <t xml:space="preserve">POA 2020 elaborado y difundido </t>
  </si>
  <si>
    <t>Señalización de Rutas de Evacuación de los edificios metropolitanos del Ministerio.</t>
  </si>
  <si>
    <t>Evaluar las vulnerabilidades físicas de los edificios metropolitanos del Ministerio.</t>
  </si>
  <si>
    <t>Informe</t>
  </si>
  <si>
    <t xml:space="preserve">Socializar el Plan Institucional de Gestión de Riesgo del Ministerio en  las OPM y OMM a nivel nacional. </t>
  </si>
  <si>
    <t>Viáticos técnica</t>
  </si>
  <si>
    <t>Viáticos chofer</t>
  </si>
  <si>
    <t>Combustible</t>
  </si>
  <si>
    <t>Desarrollar un programa de capacitación al personal del Ministerio en la Sede Central, sobre manejo de las emergencias, mediante la realización de Cuatro (4) Talleres de 25 participantes.</t>
  </si>
  <si>
    <t>Desarrollar un programa de capacitación al personal del Ministerio en la Sede Central, sobre Directrices de Protección Humanitaria y Trato Digno en contexto de Emergencias, mediante la realización de Cuatro (4) Talleres de 25 participantes.</t>
  </si>
  <si>
    <t>Señalética</t>
  </si>
  <si>
    <t xml:space="preserve">Elaborar el Plan de Contingencia del Ministerio de la Mujer. </t>
  </si>
  <si>
    <t>Es un  plan preventivo, predictivo y reactivo que  presenta una estructura estratégica y operativa que ayudará a controlar una situación de emergencia y a minimizar sus consecuencias negativas. El mismo propone una serie de procedimientos alternativos al funcionamiento normal del ministerio cuando alguna de sus funciones usuales se ve perjudicada por una contingencia interna o externa.</t>
  </si>
  <si>
    <t>2</t>
  </si>
  <si>
    <t>Realizar dos talleres dirigido a  ASFL  del Ministerio de la Mujer  Seis (2) talleres de cuarentay cinco (45) participantes</t>
  </si>
  <si>
    <t>Revisión, evaluación, actualización y difusión del Plan Estrategico Institucional 2015 2020</t>
  </si>
  <si>
    <t>Realizar reuniones con las diferentes areas institucionales para la capacitación en la formulación de los Planes.                                                          Seis  (6) reuniones, veinte (20) participantes.</t>
  </si>
  <si>
    <t xml:space="preserve">Servicios tecnicos de capacitación </t>
  </si>
  <si>
    <t xml:space="preserve">Unidad de Medida            </t>
  </si>
  <si>
    <t>Descripción del Producto</t>
  </si>
  <si>
    <t>Refrigerio (50 personas)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</si>
</sst>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i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rgb="FF426E5C"/>
      </bottom>
      <diagonal/>
    </border>
    <border>
      <left style="double">
        <color rgb="FF426E5C"/>
      </left>
      <right style="thin">
        <color rgb="FF426E5C"/>
      </right>
      <top style="double">
        <color rgb="FF426E5C"/>
      </top>
      <bottom style="thin">
        <color rgb="FF426E5C"/>
      </bottom>
      <diagonal/>
    </border>
    <border>
      <left style="thin">
        <color rgb="FF426E5C"/>
      </left>
      <right style="thin">
        <color rgb="FF426E5C"/>
      </right>
      <top style="double">
        <color rgb="FF426E5C"/>
      </top>
      <bottom style="thin">
        <color rgb="FF426E5C"/>
      </bottom>
      <diagonal/>
    </border>
    <border>
      <left style="thin">
        <color rgb="FF426E5C"/>
      </left>
      <right style="double">
        <color rgb="FF426E5C"/>
      </right>
      <top style="double">
        <color rgb="FF426E5C"/>
      </top>
      <bottom style="thin">
        <color rgb="FF426E5C"/>
      </bottom>
      <diagonal/>
    </border>
    <border>
      <left style="double">
        <color rgb="FF426E5C"/>
      </left>
      <right style="thin">
        <color rgb="FF426E5C"/>
      </right>
      <top style="thin">
        <color rgb="FF426E5C"/>
      </top>
      <bottom style="thin">
        <color rgb="FF426E5C"/>
      </bottom>
      <diagonal/>
    </border>
    <border>
      <left style="thin">
        <color rgb="FF426E5C"/>
      </left>
      <right style="thin">
        <color rgb="FF426E5C"/>
      </right>
      <top style="thin">
        <color rgb="FF426E5C"/>
      </top>
      <bottom style="thin">
        <color rgb="FF426E5C"/>
      </bottom>
      <diagonal/>
    </border>
    <border>
      <left style="thin">
        <color rgb="FF426E5C"/>
      </left>
      <right style="double">
        <color rgb="FF426E5C"/>
      </right>
      <top style="thin">
        <color rgb="FF426E5C"/>
      </top>
      <bottom style="thin">
        <color rgb="FF426E5C"/>
      </bottom>
      <diagonal/>
    </border>
    <border>
      <left style="double">
        <color rgb="FF426E5C"/>
      </left>
      <right style="thin">
        <color rgb="FF426E5C"/>
      </right>
      <top style="thin">
        <color rgb="FF426E5C"/>
      </top>
      <bottom style="double">
        <color rgb="FF426E5C"/>
      </bottom>
      <diagonal/>
    </border>
    <border>
      <left style="thin">
        <color rgb="FF426E5C"/>
      </left>
      <right style="thin">
        <color rgb="FF426E5C"/>
      </right>
      <top style="thin">
        <color rgb="FF426E5C"/>
      </top>
      <bottom style="double">
        <color rgb="FF426E5C"/>
      </bottom>
      <diagonal/>
    </border>
    <border>
      <left style="thin">
        <color rgb="FF426E5C"/>
      </left>
      <right style="double">
        <color rgb="FF426E5C"/>
      </right>
      <top style="thin">
        <color rgb="FF426E5C"/>
      </top>
      <bottom style="double">
        <color rgb="FF426E5C"/>
      </bottom>
      <diagonal/>
    </border>
    <border>
      <left style="double">
        <color rgb="FF426E5C"/>
      </left>
      <right style="thin">
        <color rgb="FF426E5C"/>
      </right>
      <top/>
      <bottom style="thin">
        <color rgb="FF426E5C"/>
      </bottom>
      <diagonal/>
    </border>
    <border>
      <left style="thin">
        <color rgb="FF426E5C"/>
      </left>
      <right style="thin">
        <color rgb="FF426E5C"/>
      </right>
      <top/>
      <bottom style="thin">
        <color rgb="FF426E5C"/>
      </bottom>
      <diagonal/>
    </border>
    <border>
      <left style="double">
        <color rgb="FF426E5C"/>
      </left>
      <right/>
      <top style="thin">
        <color rgb="FF426E5C"/>
      </top>
      <bottom/>
      <diagonal/>
    </border>
    <border>
      <left/>
      <right style="thin">
        <color rgb="FF426E5C"/>
      </right>
      <top style="thin">
        <color rgb="FF426E5C"/>
      </top>
      <bottom/>
      <diagonal/>
    </border>
    <border>
      <left style="thin">
        <color rgb="FF426E5C"/>
      </left>
      <right style="thin">
        <color rgb="FF426E5C"/>
      </right>
      <top style="thin">
        <color rgb="FF426E5C"/>
      </top>
      <bottom/>
      <diagonal/>
    </border>
    <border>
      <left style="double">
        <color rgb="FF426E5C"/>
      </left>
      <right/>
      <top/>
      <bottom/>
      <diagonal/>
    </border>
    <border>
      <left/>
      <right style="thin">
        <color rgb="FF426E5C"/>
      </right>
      <top/>
      <bottom/>
      <diagonal/>
    </border>
    <border>
      <left style="thin">
        <color rgb="FF426E5C"/>
      </left>
      <right style="thin">
        <color rgb="FF426E5C"/>
      </right>
      <top/>
      <bottom/>
      <diagonal/>
    </border>
    <border>
      <left style="double">
        <color rgb="FF426E5C"/>
      </left>
      <right/>
      <top style="thin">
        <color rgb="FF426E5C"/>
      </top>
      <bottom style="double">
        <color rgb="FF426E5C"/>
      </bottom>
      <diagonal/>
    </border>
    <border>
      <left/>
      <right/>
      <top style="thin">
        <color rgb="FF426E5C"/>
      </top>
      <bottom style="double">
        <color rgb="FF426E5C"/>
      </bottom>
      <diagonal/>
    </border>
    <border>
      <left/>
      <right style="double">
        <color rgb="FF426E5C"/>
      </right>
      <top style="thin">
        <color rgb="FF426E5C"/>
      </top>
      <bottom style="double">
        <color rgb="FF426E5C"/>
      </bottom>
      <diagonal/>
    </border>
    <border>
      <left style="double">
        <color rgb="FF426E5C"/>
      </left>
      <right/>
      <top style="double">
        <color rgb="FF426E5C"/>
      </top>
      <bottom style="thin">
        <color rgb="FF426E5C"/>
      </bottom>
      <diagonal/>
    </border>
    <border>
      <left/>
      <right/>
      <top style="double">
        <color rgb="FF426E5C"/>
      </top>
      <bottom style="thin">
        <color rgb="FF426E5C"/>
      </bottom>
      <diagonal/>
    </border>
    <border>
      <left/>
      <right style="double">
        <color rgb="FF426E5C"/>
      </right>
      <top style="double">
        <color rgb="FF426E5C"/>
      </top>
      <bottom style="thin">
        <color rgb="FF426E5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426E5C"/>
      </right>
      <top style="thin">
        <color rgb="FF426E5C"/>
      </top>
      <bottom style="thin">
        <color rgb="FF426E5C"/>
      </bottom>
      <diagonal/>
    </border>
    <border>
      <left/>
      <right style="thin">
        <color rgb="FF426E5C"/>
      </right>
      <top/>
      <bottom style="thin">
        <color rgb="FF426E5C"/>
      </bottom>
      <diagonal/>
    </border>
    <border>
      <left style="double">
        <color rgb="FF426E5C"/>
      </left>
      <right style="thin">
        <color rgb="FF426E5C"/>
      </right>
      <top style="thin">
        <color rgb="FF426E5C"/>
      </top>
      <bottom style="medium">
        <color indexed="64"/>
      </bottom>
      <diagonal/>
    </border>
    <border>
      <left style="thin">
        <color rgb="FF426E5C"/>
      </left>
      <right style="thin">
        <color rgb="FF426E5C"/>
      </right>
      <top style="thin">
        <color rgb="FF426E5C"/>
      </top>
      <bottom style="medium">
        <color indexed="64"/>
      </bottom>
      <diagonal/>
    </border>
    <border>
      <left style="thin">
        <color rgb="FF426E5C"/>
      </left>
      <right style="thin">
        <color rgb="FF426E5C"/>
      </right>
      <top/>
      <bottom style="medium">
        <color indexed="64"/>
      </bottom>
      <diagonal/>
    </border>
    <border>
      <left/>
      <right style="thin">
        <color rgb="FF426E5C"/>
      </right>
      <top style="thin">
        <color rgb="FF426E5C"/>
      </top>
      <bottom style="medium">
        <color indexed="64"/>
      </bottom>
      <diagonal/>
    </border>
    <border>
      <left style="double">
        <color rgb="FF426E5C"/>
      </left>
      <right/>
      <top style="thin">
        <color rgb="FF426E5C"/>
      </top>
      <bottom style="medium">
        <color indexed="64"/>
      </bottom>
      <diagonal/>
    </border>
    <border>
      <left style="double">
        <color rgb="FF426E5C"/>
      </left>
      <right/>
      <top/>
      <bottom style="medium">
        <color indexed="64"/>
      </bottom>
      <diagonal/>
    </border>
    <border>
      <left/>
      <right style="thin">
        <color rgb="FF426E5C"/>
      </right>
      <top/>
      <bottom style="medium">
        <color indexed="64"/>
      </bottom>
      <diagonal/>
    </border>
    <border>
      <left style="thin">
        <color rgb="FF426E5C"/>
      </left>
      <right style="double">
        <color rgb="FF426E5C"/>
      </right>
      <top style="thin">
        <color rgb="FF426E5C"/>
      </top>
      <bottom style="medium">
        <color indexed="64"/>
      </bottom>
      <diagonal/>
    </border>
    <border>
      <left style="thin">
        <color rgb="FF426E5C"/>
      </left>
      <right style="double">
        <color rgb="FF426E5C"/>
      </right>
      <top style="medium">
        <color indexed="64"/>
      </top>
      <bottom style="medium">
        <color indexed="64"/>
      </bottom>
      <diagonal/>
    </border>
    <border>
      <left style="thin">
        <color rgb="FF426E5C"/>
      </left>
      <right style="thin">
        <color rgb="FF426E5C"/>
      </right>
      <top style="medium">
        <color indexed="64"/>
      </top>
      <bottom style="medium">
        <color indexed="64"/>
      </bottom>
      <diagonal/>
    </border>
    <border>
      <left style="thin">
        <color rgb="FF426E5C"/>
      </left>
      <right style="thin">
        <color rgb="FF426E5C"/>
      </right>
      <top style="medium">
        <color indexed="64"/>
      </top>
      <bottom style="thin">
        <color rgb="FF426E5C"/>
      </bottom>
      <diagonal/>
    </border>
    <border>
      <left style="thin">
        <color rgb="FF426E5C"/>
      </left>
      <right style="double">
        <color rgb="FF426E5C"/>
      </right>
      <top style="medium">
        <color indexed="64"/>
      </top>
      <bottom style="thin">
        <color rgb="FF426E5C"/>
      </bottom>
      <diagonal/>
    </border>
    <border>
      <left style="double">
        <color rgb="FF426E5C"/>
      </left>
      <right/>
      <top style="medium">
        <color indexed="64"/>
      </top>
      <bottom/>
      <diagonal/>
    </border>
    <border>
      <left/>
      <right style="thin">
        <color rgb="FF426E5C"/>
      </right>
      <top style="medium">
        <color indexed="64"/>
      </top>
      <bottom/>
      <diagonal/>
    </border>
    <border>
      <left/>
      <right style="thin">
        <color rgb="FF426E5C"/>
      </right>
      <top style="medium">
        <color indexed="64"/>
      </top>
      <bottom style="thin">
        <color rgb="FF426E5C"/>
      </bottom>
      <diagonal/>
    </border>
  </borders>
  <cellStyleXfs count="2">
    <xf numFmtId="0" fontId="0" fillId="0" borderId="0"/>
    <xf numFmtId="0" fontId="1" fillId="0" borderId="0"/>
  </cellStyleXfs>
  <cellXfs count="154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0" fontId="5" fillId="0" borderId="0" xfId="1" applyFont="1" applyFill="1" applyBorder="1" applyAlignment="1">
      <alignment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4" fillId="0" borderId="8" xfId="0" applyFont="1" applyBorder="1" applyAlignment="1">
      <alignment horizontal="justify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0" xfId="0" applyBorder="1"/>
    <xf numFmtId="3" fontId="8" fillId="0" borderId="9" xfId="0" applyNumberFormat="1" applyFont="1" applyBorder="1" applyAlignment="1">
      <alignment horizontal="left" vertical="center" wrapText="1"/>
    </xf>
    <xf numFmtId="0" fontId="10" fillId="0" borderId="25" xfId="0" applyFont="1" applyBorder="1" applyAlignment="1">
      <alignment horizontal="justify" vertical="center"/>
    </xf>
    <xf numFmtId="0" fontId="11" fillId="0" borderId="5" xfId="0" applyFont="1" applyBorder="1" applyAlignment="1"/>
    <xf numFmtId="3" fontId="13" fillId="0" borderId="6" xfId="0" applyNumberFormat="1" applyFont="1" applyFill="1" applyBorder="1" applyAlignment="1">
      <alignment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4" fontId="13" fillId="0" borderId="6" xfId="0" applyNumberFormat="1" applyFont="1" applyFill="1" applyBorder="1" applyAlignment="1">
      <alignment horizontal="right" vertical="center" wrapText="1"/>
    </xf>
    <xf numFmtId="3" fontId="13" fillId="0" borderId="6" xfId="0" applyNumberFormat="1" applyFont="1" applyFill="1" applyBorder="1" applyAlignment="1">
      <alignment horizontal="right" vertical="center" wrapText="1"/>
    </xf>
    <xf numFmtId="4" fontId="13" fillId="0" borderId="6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4" fontId="12" fillId="0" borderId="15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0" fontId="0" fillId="3" borderId="0" xfId="0" applyFont="1" applyFill="1"/>
    <xf numFmtId="3" fontId="13" fillId="2" borderId="6" xfId="0" applyNumberFormat="1" applyFont="1" applyFill="1" applyBorder="1" applyAlignment="1">
      <alignment vertical="center" wrapText="1"/>
    </xf>
    <xf numFmtId="3" fontId="13" fillId="2" borderId="6" xfId="0" applyNumberFormat="1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right" vertical="center" wrapText="1"/>
    </xf>
    <xf numFmtId="3" fontId="13" fillId="2" borderId="6" xfId="0" applyNumberFormat="1" applyFont="1" applyFill="1" applyBorder="1" applyAlignment="1">
      <alignment horizontal="right" vertical="center" wrapText="1"/>
    </xf>
    <xf numFmtId="4" fontId="13" fillId="2" borderId="26" xfId="0" applyNumberFormat="1" applyFont="1" applyFill="1" applyBorder="1" applyAlignment="1">
      <alignment horizontal="right" vertical="center" wrapText="1"/>
    </xf>
    <xf numFmtId="3" fontId="13" fillId="0" borderId="18" xfId="0" applyNumberFormat="1" applyFont="1" applyFill="1" applyBorder="1" applyAlignment="1">
      <alignment vertical="center" wrapText="1"/>
    </xf>
    <xf numFmtId="3" fontId="5" fillId="4" borderId="6" xfId="0" applyNumberFormat="1" applyFont="1" applyFill="1" applyBorder="1" applyAlignment="1">
      <alignment horizontal="center" vertical="center" wrapText="1"/>
    </xf>
    <xf numFmtId="3" fontId="5" fillId="4" borderId="6" xfId="0" applyNumberFormat="1" applyFont="1" applyFill="1" applyBorder="1" applyAlignment="1">
      <alignment horizontal="center" vertical="center" textRotation="90" wrapText="1"/>
    </xf>
    <xf numFmtId="3" fontId="5" fillId="4" borderId="7" xfId="0" applyNumberFormat="1" applyFont="1" applyFill="1" applyBorder="1" applyAlignment="1">
      <alignment horizontal="center" vertical="center" textRotation="90" wrapText="1"/>
    </xf>
    <xf numFmtId="4" fontId="5" fillId="0" borderId="9" xfId="0" applyNumberFormat="1" applyFont="1" applyFill="1" applyBorder="1" applyAlignment="1">
      <alignment horizontal="right" vertical="center" wrapText="1"/>
    </xf>
    <xf numFmtId="3" fontId="13" fillId="2" borderId="12" xfId="0" applyNumberFormat="1" applyFont="1" applyFill="1" applyBorder="1" applyAlignment="1">
      <alignment horizontal="right" vertical="center" wrapText="1"/>
    </xf>
    <xf numFmtId="4" fontId="13" fillId="2" borderId="12" xfId="0" applyNumberFormat="1" applyFont="1" applyFill="1" applyBorder="1" applyAlignment="1">
      <alignment horizontal="right" vertical="center" wrapText="1"/>
    </xf>
    <xf numFmtId="4" fontId="13" fillId="2" borderId="27" xfId="0" applyNumberFormat="1" applyFont="1" applyFill="1" applyBorder="1" applyAlignment="1">
      <alignment horizontal="right" vertical="center" wrapText="1"/>
    </xf>
    <xf numFmtId="3" fontId="13" fillId="2" borderId="29" xfId="0" applyNumberFormat="1" applyFont="1" applyFill="1" applyBorder="1" applyAlignment="1">
      <alignment vertical="center" wrapText="1"/>
    </xf>
    <xf numFmtId="3" fontId="13" fillId="2" borderId="29" xfId="0" applyNumberFormat="1" applyFont="1" applyFill="1" applyBorder="1" applyAlignment="1">
      <alignment horizontal="center" vertical="center" wrapText="1"/>
    </xf>
    <xf numFmtId="4" fontId="13" fillId="2" borderId="29" xfId="0" applyNumberFormat="1" applyFont="1" applyFill="1" applyBorder="1" applyAlignment="1">
      <alignment horizontal="right" vertical="center" wrapText="1"/>
    </xf>
    <xf numFmtId="3" fontId="13" fillId="2" borderId="29" xfId="0" applyNumberFormat="1" applyFont="1" applyFill="1" applyBorder="1" applyAlignment="1">
      <alignment horizontal="right" vertical="center" wrapText="1"/>
    </xf>
    <xf numFmtId="4" fontId="13" fillId="2" borderId="31" xfId="0" applyNumberFormat="1" applyFont="1" applyFill="1" applyBorder="1" applyAlignment="1">
      <alignment horizontal="right" vertical="center" wrapText="1"/>
    </xf>
    <xf numFmtId="3" fontId="13" fillId="2" borderId="12" xfId="0" applyNumberFormat="1" applyFont="1" applyFill="1" applyBorder="1" applyAlignment="1">
      <alignment vertical="center" wrapText="1"/>
    </xf>
    <xf numFmtId="3" fontId="13" fillId="2" borderId="12" xfId="0" applyNumberFormat="1" applyFont="1" applyFill="1" applyBorder="1" applyAlignment="1">
      <alignment horizontal="center" vertical="center" wrapText="1"/>
    </xf>
    <xf numFmtId="3" fontId="13" fillId="0" borderId="29" xfId="0" applyNumberFormat="1" applyFont="1" applyFill="1" applyBorder="1" applyAlignment="1">
      <alignment horizontal="right" vertical="center" wrapText="1"/>
    </xf>
    <xf numFmtId="4" fontId="12" fillId="2" borderId="30" xfId="0" applyNumberFormat="1" applyFont="1" applyFill="1" applyBorder="1" applyAlignment="1">
      <alignment horizontal="center" vertical="center" wrapText="1"/>
    </xf>
    <xf numFmtId="3" fontId="13" fillId="2" borderId="30" xfId="0" applyNumberFormat="1" applyFont="1" applyFill="1" applyBorder="1" applyAlignment="1">
      <alignment vertical="center" wrapText="1"/>
    </xf>
    <xf numFmtId="3" fontId="13" fillId="2" borderId="30" xfId="0" applyNumberFormat="1" applyFont="1" applyFill="1" applyBorder="1" applyAlignment="1">
      <alignment horizontal="center" vertical="center" wrapText="1"/>
    </xf>
    <xf numFmtId="4" fontId="13" fillId="2" borderId="30" xfId="0" applyNumberFormat="1" applyFont="1" applyFill="1" applyBorder="1" applyAlignment="1">
      <alignment horizontal="right" vertical="center" wrapText="1"/>
    </xf>
    <xf numFmtId="3" fontId="13" fillId="2" borderId="30" xfId="0" applyNumberFormat="1" applyFont="1" applyFill="1" applyBorder="1" applyAlignment="1">
      <alignment horizontal="right" vertical="center" wrapText="1"/>
    </xf>
    <xf numFmtId="3" fontId="13" fillId="0" borderId="30" xfId="0" applyNumberFormat="1" applyFont="1" applyFill="1" applyBorder="1" applyAlignment="1">
      <alignment horizontal="right" vertical="center" wrapText="1"/>
    </xf>
    <xf numFmtId="4" fontId="12" fillId="0" borderId="29" xfId="0" applyNumberFormat="1" applyFont="1" applyFill="1" applyBorder="1" applyAlignment="1">
      <alignment horizontal="center" vertical="center" wrapText="1"/>
    </xf>
    <xf numFmtId="3" fontId="13" fillId="0" borderId="29" xfId="0" applyNumberFormat="1" applyFont="1" applyFill="1" applyBorder="1" applyAlignment="1">
      <alignment vertical="center" wrapText="1"/>
    </xf>
    <xf numFmtId="3" fontId="13" fillId="0" borderId="29" xfId="0" applyNumberFormat="1" applyFont="1" applyFill="1" applyBorder="1" applyAlignment="1">
      <alignment horizontal="center" vertical="center" wrapText="1"/>
    </xf>
    <xf numFmtId="4" fontId="13" fillId="0" borderId="29" xfId="0" applyNumberFormat="1" applyFont="1" applyFill="1" applyBorder="1" applyAlignment="1">
      <alignment horizontal="right" vertical="center" wrapText="1"/>
    </xf>
    <xf numFmtId="49" fontId="13" fillId="0" borderId="29" xfId="0" applyNumberFormat="1" applyFont="1" applyFill="1" applyBorder="1" applyAlignment="1">
      <alignment horizontal="center" vertical="center" wrapText="1"/>
    </xf>
    <xf numFmtId="3" fontId="13" fillId="0" borderId="35" xfId="0" applyNumberFormat="1" applyFont="1" applyFill="1" applyBorder="1" applyAlignment="1">
      <alignment horizontal="center" vertical="center" wrapText="1"/>
    </xf>
    <xf numFmtId="49" fontId="13" fillId="0" borderId="37" xfId="0" applyNumberFormat="1" applyFont="1" applyFill="1" applyBorder="1" applyAlignment="1">
      <alignment horizontal="center" vertical="center" wrapText="1"/>
    </xf>
    <xf numFmtId="3" fontId="13" fillId="0" borderId="37" xfId="0" applyNumberFormat="1" applyFont="1" applyFill="1" applyBorder="1" applyAlignment="1">
      <alignment horizontal="center" vertical="center" wrapText="1"/>
    </xf>
    <xf numFmtId="3" fontId="13" fillId="0" borderId="36" xfId="0" applyNumberFormat="1" applyFont="1" applyFill="1" applyBorder="1" applyAlignment="1">
      <alignment horizontal="center" vertical="center" wrapText="1"/>
    </xf>
    <xf numFmtId="3" fontId="13" fillId="0" borderId="38" xfId="0" applyNumberFormat="1" applyFont="1" applyFill="1" applyBorder="1" applyAlignment="1">
      <alignment horizontal="center" vertical="center" wrapText="1"/>
    </xf>
    <xf numFmtId="3" fontId="13" fillId="0" borderId="39" xfId="0" applyNumberFormat="1" applyFont="1" applyFill="1" applyBorder="1" applyAlignment="1">
      <alignment horizontal="center" vertical="center" wrapText="1"/>
    </xf>
    <xf numFmtId="3" fontId="13" fillId="0" borderId="38" xfId="0" applyNumberFormat="1" applyFont="1" applyFill="1" applyBorder="1" applyAlignment="1">
      <alignment vertical="center" wrapText="1"/>
    </xf>
    <xf numFmtId="4" fontId="13" fillId="0" borderId="38" xfId="0" applyNumberFormat="1" applyFont="1" applyFill="1" applyBorder="1" applyAlignment="1">
      <alignment horizontal="right" vertical="center" wrapText="1"/>
    </xf>
    <xf numFmtId="3" fontId="13" fillId="0" borderId="38" xfId="0" applyNumberFormat="1" applyFont="1" applyFill="1" applyBorder="1" applyAlignment="1">
      <alignment horizontal="right" vertical="center" wrapText="1"/>
    </xf>
    <xf numFmtId="3" fontId="13" fillId="2" borderId="38" xfId="0" applyNumberFormat="1" applyFont="1" applyFill="1" applyBorder="1" applyAlignment="1">
      <alignment horizontal="right" vertical="center" wrapText="1"/>
    </xf>
    <xf numFmtId="4" fontId="13" fillId="2" borderId="38" xfId="0" applyNumberFormat="1" applyFont="1" applyFill="1" applyBorder="1" applyAlignment="1">
      <alignment horizontal="right" vertical="center" wrapText="1"/>
    </xf>
    <xf numFmtId="4" fontId="13" fillId="2" borderId="42" xfId="0" applyNumberFormat="1" applyFont="1" applyFill="1" applyBorder="1" applyAlignment="1">
      <alignment horizontal="right" vertical="center" wrapText="1"/>
    </xf>
    <xf numFmtId="3" fontId="13" fillId="0" borderId="6" xfId="0" applyNumberFormat="1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justify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6" xfId="0" applyNumberFormat="1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justify" vertical="center" wrapText="1"/>
    </xf>
    <xf numFmtId="0" fontId="12" fillId="0" borderId="14" xfId="0" applyFont="1" applyFill="1" applyBorder="1" applyAlignment="1">
      <alignment horizontal="justify" vertical="center" wrapText="1"/>
    </xf>
    <xf numFmtId="0" fontId="12" fillId="0" borderId="16" xfId="0" applyFont="1" applyFill="1" applyBorder="1" applyAlignment="1">
      <alignment horizontal="justify" vertical="center" wrapText="1"/>
    </xf>
    <xf numFmtId="0" fontId="12" fillId="0" borderId="17" xfId="0" applyFont="1" applyFill="1" applyBorder="1" applyAlignment="1">
      <alignment horizontal="justify" vertical="center" wrapText="1"/>
    </xf>
    <xf numFmtId="4" fontId="12" fillId="0" borderId="6" xfId="0" applyNumberFormat="1" applyFont="1" applyFill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center" vertical="center" wrapText="1"/>
    </xf>
    <xf numFmtId="3" fontId="13" fillId="0" borderId="12" xfId="0" applyNumberFormat="1" applyFont="1" applyBorder="1" applyAlignment="1">
      <alignment horizontal="center" vertical="center" wrapText="1"/>
    </xf>
    <xf numFmtId="4" fontId="12" fillId="0" borderId="15" xfId="0" applyNumberFormat="1" applyFont="1" applyFill="1" applyBorder="1" applyAlignment="1">
      <alignment horizontal="center" vertical="center" wrapText="1"/>
    </xf>
    <xf numFmtId="4" fontId="12" fillId="0" borderId="18" xfId="0" applyNumberFormat="1" applyFont="1" applyFill="1" applyBorder="1" applyAlignment="1">
      <alignment horizontal="center" vertical="center" wrapText="1"/>
    </xf>
    <xf numFmtId="3" fontId="5" fillId="5" borderId="3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justify" vertical="center" wrapText="1"/>
    </xf>
    <xf numFmtId="49" fontId="8" fillId="0" borderId="9" xfId="0" applyNumberFormat="1" applyFont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3" fontId="5" fillId="6" borderId="6" xfId="0" applyNumberFormat="1" applyFont="1" applyFill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3" fontId="5" fillId="6" borderId="3" xfId="0" applyNumberFormat="1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4" fillId="0" borderId="13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justify" vertical="center" wrapText="1"/>
    </xf>
    <xf numFmtId="0" fontId="4" fillId="0" borderId="16" xfId="0" applyFont="1" applyFill="1" applyBorder="1" applyAlignment="1">
      <alignment horizontal="justify" vertical="center" wrapText="1"/>
    </xf>
    <xf numFmtId="0" fontId="4" fillId="0" borderId="17" xfId="0" applyFont="1" applyFill="1" applyBorder="1" applyAlignment="1">
      <alignment horizontal="justify" vertical="center" wrapText="1"/>
    </xf>
    <xf numFmtId="3" fontId="8" fillId="2" borderId="9" xfId="0" applyNumberFormat="1" applyFont="1" applyFill="1" applyBorder="1" applyAlignment="1">
      <alignment horizontal="justify" vertical="center" wrapText="1"/>
    </xf>
    <xf numFmtId="4" fontId="12" fillId="2" borderId="18" xfId="0" applyNumberFormat="1" applyFont="1" applyFill="1" applyBorder="1" applyAlignment="1">
      <alignment horizontal="center" vertical="center" wrapText="1"/>
    </xf>
    <xf numFmtId="4" fontId="12" fillId="2" borderId="3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justify" vertical="center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/>
    </xf>
    <xf numFmtId="0" fontId="4" fillId="2" borderId="5" xfId="0" applyFont="1" applyFill="1" applyBorder="1" applyAlignment="1">
      <alignment horizontal="justify" vertical="center"/>
    </xf>
    <xf numFmtId="0" fontId="4" fillId="2" borderId="28" xfId="0" applyFont="1" applyFill="1" applyBorder="1" applyAlignment="1">
      <alignment horizontal="justify" vertical="center"/>
    </xf>
    <xf numFmtId="0" fontId="4" fillId="2" borderId="29" xfId="0" applyFont="1" applyFill="1" applyBorder="1" applyAlignment="1">
      <alignment horizontal="justify" vertical="center"/>
    </xf>
    <xf numFmtId="4" fontId="12" fillId="0" borderId="38" xfId="0" applyNumberFormat="1" applyFont="1" applyFill="1" applyBorder="1" applyAlignment="1">
      <alignment horizontal="center" vertical="center" wrapText="1"/>
    </xf>
    <xf numFmtId="4" fontId="12" fillId="0" borderId="29" xfId="0" applyNumberFormat="1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justify" vertical="justify" wrapText="1"/>
    </xf>
    <xf numFmtId="0" fontId="4" fillId="2" borderId="34" xfId="0" applyFont="1" applyFill="1" applyBorder="1" applyAlignment="1">
      <alignment horizontal="justify" vertical="justify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justify" vertical="center" wrapText="1"/>
    </xf>
    <xf numFmtId="0" fontId="4" fillId="0" borderId="41" xfId="0" applyFont="1" applyFill="1" applyBorder="1" applyAlignment="1">
      <alignment horizontal="justify" vertical="center" wrapText="1"/>
    </xf>
    <xf numFmtId="0" fontId="4" fillId="0" borderId="33" xfId="0" applyFont="1" applyFill="1" applyBorder="1" applyAlignment="1">
      <alignment horizontal="justify" vertical="center" wrapText="1"/>
    </xf>
    <xf numFmtId="0" fontId="4" fillId="0" borderId="34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justify" vertical="center" wrapText="1"/>
    </xf>
    <xf numFmtId="4" fontId="12" fillId="0" borderId="6" xfId="0" applyNumberFormat="1" applyFont="1" applyFill="1" applyBorder="1" applyAlignment="1">
      <alignment horizontal="right" vertical="center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6" xfId="0" applyFont="1" applyFill="1" applyBorder="1" applyAlignment="1">
      <alignment horizontal="justify" vertical="center"/>
    </xf>
    <xf numFmtId="4" fontId="12" fillId="0" borderId="6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4" fontId="12" fillId="0" borderId="15" xfId="0" applyNumberFormat="1" applyFont="1" applyFill="1" applyBorder="1" applyAlignment="1">
      <alignment horizontal="right" vertical="center"/>
    </xf>
    <xf numFmtId="4" fontId="12" fillId="0" borderId="18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911678</xdr:colOff>
      <xdr:row>2</xdr:row>
      <xdr:rowOff>176893</xdr:rowOff>
    </xdr:from>
    <xdr:to>
      <xdr:col>9</xdr:col>
      <xdr:colOff>285749</xdr:colOff>
      <xdr:row>5</xdr:row>
      <xdr:rowOff>566058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C0C6ED8C-FF46-483E-B51D-11CCB7777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9571" y="802822"/>
          <a:ext cx="2680607" cy="1450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2"/>
  <sheetViews>
    <sheetView tabSelected="1" view="pageBreakPreview" topLeftCell="A10" zoomScale="70" zoomScaleNormal="100" zoomScaleSheetLayoutView="70" workbookViewId="0">
      <selection activeCell="K4" sqref="K4"/>
    </sheetView>
  </sheetViews>
  <sheetFormatPr baseColWidth="10" defaultRowHeight="15" x14ac:dyDescent="0.25"/>
  <cols>
    <col min="1" max="1" width="41.5703125" customWidth="1"/>
    <col min="2" max="2" width="19.7109375" customWidth="1"/>
    <col min="3" max="3" width="18.85546875" customWidth="1"/>
    <col min="4" max="4" width="23.42578125" customWidth="1"/>
    <col min="5" max="5" width="19" customWidth="1"/>
    <col min="6" max="6" width="14" customWidth="1"/>
    <col min="7" max="11" width="11.85546875" customWidth="1"/>
    <col min="12" max="12" width="16.85546875" customWidth="1"/>
    <col min="13" max="13" width="5.28515625" customWidth="1"/>
    <col min="14" max="14" width="5.7109375" customWidth="1"/>
    <col min="15" max="18" width="3.28515625" customWidth="1"/>
    <col min="19" max="19" width="1.7109375" customWidth="1"/>
    <col min="257" max="257" width="41.5703125" customWidth="1"/>
    <col min="258" max="258" width="18.7109375" customWidth="1"/>
    <col min="259" max="259" width="16.5703125" customWidth="1"/>
    <col min="260" max="260" width="23.42578125" customWidth="1"/>
    <col min="261" max="261" width="19" customWidth="1"/>
    <col min="262" max="262" width="14" customWidth="1"/>
    <col min="263" max="267" width="11.85546875" customWidth="1"/>
    <col min="268" max="268" width="15.7109375" customWidth="1"/>
    <col min="269" max="269" width="5.28515625" customWidth="1"/>
    <col min="270" max="270" width="5.7109375" customWidth="1"/>
    <col min="271" max="274" width="3.28515625" customWidth="1"/>
    <col min="275" max="275" width="1.7109375" customWidth="1"/>
    <col min="513" max="513" width="41.5703125" customWidth="1"/>
    <col min="514" max="514" width="18.7109375" customWidth="1"/>
    <col min="515" max="515" width="16.5703125" customWidth="1"/>
    <col min="516" max="516" width="23.42578125" customWidth="1"/>
    <col min="517" max="517" width="19" customWidth="1"/>
    <col min="518" max="518" width="14" customWidth="1"/>
    <col min="519" max="523" width="11.85546875" customWidth="1"/>
    <col min="524" max="524" width="15.7109375" customWidth="1"/>
    <col min="525" max="525" width="5.28515625" customWidth="1"/>
    <col min="526" max="526" width="5.7109375" customWidth="1"/>
    <col min="527" max="530" width="3.28515625" customWidth="1"/>
    <col min="531" max="531" width="1.7109375" customWidth="1"/>
    <col min="769" max="769" width="41.5703125" customWidth="1"/>
    <col min="770" max="770" width="18.7109375" customWidth="1"/>
    <col min="771" max="771" width="16.5703125" customWidth="1"/>
    <col min="772" max="772" width="23.42578125" customWidth="1"/>
    <col min="773" max="773" width="19" customWidth="1"/>
    <col min="774" max="774" width="14" customWidth="1"/>
    <col min="775" max="779" width="11.85546875" customWidth="1"/>
    <col min="780" max="780" width="15.7109375" customWidth="1"/>
    <col min="781" max="781" width="5.28515625" customWidth="1"/>
    <col min="782" max="782" width="5.7109375" customWidth="1"/>
    <col min="783" max="786" width="3.28515625" customWidth="1"/>
    <col min="787" max="787" width="1.7109375" customWidth="1"/>
    <col min="1025" max="1025" width="41.5703125" customWidth="1"/>
    <col min="1026" max="1026" width="18.7109375" customWidth="1"/>
    <col min="1027" max="1027" width="16.5703125" customWidth="1"/>
    <col min="1028" max="1028" width="23.42578125" customWidth="1"/>
    <col min="1029" max="1029" width="19" customWidth="1"/>
    <col min="1030" max="1030" width="14" customWidth="1"/>
    <col min="1031" max="1035" width="11.85546875" customWidth="1"/>
    <col min="1036" max="1036" width="15.7109375" customWidth="1"/>
    <col min="1037" max="1037" width="5.28515625" customWidth="1"/>
    <col min="1038" max="1038" width="5.7109375" customWidth="1"/>
    <col min="1039" max="1042" width="3.28515625" customWidth="1"/>
    <col min="1043" max="1043" width="1.7109375" customWidth="1"/>
    <col min="1281" max="1281" width="41.5703125" customWidth="1"/>
    <col min="1282" max="1282" width="18.7109375" customWidth="1"/>
    <col min="1283" max="1283" width="16.5703125" customWidth="1"/>
    <col min="1284" max="1284" width="23.42578125" customWidth="1"/>
    <col min="1285" max="1285" width="19" customWidth="1"/>
    <col min="1286" max="1286" width="14" customWidth="1"/>
    <col min="1287" max="1291" width="11.85546875" customWidth="1"/>
    <col min="1292" max="1292" width="15.7109375" customWidth="1"/>
    <col min="1293" max="1293" width="5.28515625" customWidth="1"/>
    <col min="1294" max="1294" width="5.7109375" customWidth="1"/>
    <col min="1295" max="1298" width="3.28515625" customWidth="1"/>
    <col min="1299" max="1299" width="1.7109375" customWidth="1"/>
    <col min="1537" max="1537" width="41.5703125" customWidth="1"/>
    <col min="1538" max="1538" width="18.7109375" customWidth="1"/>
    <col min="1539" max="1539" width="16.5703125" customWidth="1"/>
    <col min="1540" max="1540" width="23.42578125" customWidth="1"/>
    <col min="1541" max="1541" width="19" customWidth="1"/>
    <col min="1542" max="1542" width="14" customWidth="1"/>
    <col min="1543" max="1547" width="11.85546875" customWidth="1"/>
    <col min="1548" max="1548" width="15.7109375" customWidth="1"/>
    <col min="1549" max="1549" width="5.28515625" customWidth="1"/>
    <col min="1550" max="1550" width="5.7109375" customWidth="1"/>
    <col min="1551" max="1554" width="3.28515625" customWidth="1"/>
    <col min="1555" max="1555" width="1.7109375" customWidth="1"/>
    <col min="1793" max="1793" width="41.5703125" customWidth="1"/>
    <col min="1794" max="1794" width="18.7109375" customWidth="1"/>
    <col min="1795" max="1795" width="16.5703125" customWidth="1"/>
    <col min="1796" max="1796" width="23.42578125" customWidth="1"/>
    <col min="1797" max="1797" width="19" customWidth="1"/>
    <col min="1798" max="1798" width="14" customWidth="1"/>
    <col min="1799" max="1803" width="11.85546875" customWidth="1"/>
    <col min="1804" max="1804" width="15.7109375" customWidth="1"/>
    <col min="1805" max="1805" width="5.28515625" customWidth="1"/>
    <col min="1806" max="1806" width="5.7109375" customWidth="1"/>
    <col min="1807" max="1810" width="3.28515625" customWidth="1"/>
    <col min="1811" max="1811" width="1.7109375" customWidth="1"/>
    <col min="2049" max="2049" width="41.5703125" customWidth="1"/>
    <col min="2050" max="2050" width="18.7109375" customWidth="1"/>
    <col min="2051" max="2051" width="16.5703125" customWidth="1"/>
    <col min="2052" max="2052" width="23.42578125" customWidth="1"/>
    <col min="2053" max="2053" width="19" customWidth="1"/>
    <col min="2054" max="2054" width="14" customWidth="1"/>
    <col min="2055" max="2059" width="11.85546875" customWidth="1"/>
    <col min="2060" max="2060" width="15.7109375" customWidth="1"/>
    <col min="2061" max="2061" width="5.28515625" customWidth="1"/>
    <col min="2062" max="2062" width="5.7109375" customWidth="1"/>
    <col min="2063" max="2066" width="3.28515625" customWidth="1"/>
    <col min="2067" max="2067" width="1.7109375" customWidth="1"/>
    <col min="2305" max="2305" width="41.5703125" customWidth="1"/>
    <col min="2306" max="2306" width="18.7109375" customWidth="1"/>
    <col min="2307" max="2307" width="16.5703125" customWidth="1"/>
    <col min="2308" max="2308" width="23.42578125" customWidth="1"/>
    <col min="2309" max="2309" width="19" customWidth="1"/>
    <col min="2310" max="2310" width="14" customWidth="1"/>
    <col min="2311" max="2315" width="11.85546875" customWidth="1"/>
    <col min="2316" max="2316" width="15.7109375" customWidth="1"/>
    <col min="2317" max="2317" width="5.28515625" customWidth="1"/>
    <col min="2318" max="2318" width="5.7109375" customWidth="1"/>
    <col min="2319" max="2322" width="3.28515625" customWidth="1"/>
    <col min="2323" max="2323" width="1.7109375" customWidth="1"/>
    <col min="2561" max="2561" width="41.5703125" customWidth="1"/>
    <col min="2562" max="2562" width="18.7109375" customWidth="1"/>
    <col min="2563" max="2563" width="16.5703125" customWidth="1"/>
    <col min="2564" max="2564" width="23.42578125" customWidth="1"/>
    <col min="2565" max="2565" width="19" customWidth="1"/>
    <col min="2566" max="2566" width="14" customWidth="1"/>
    <col min="2567" max="2571" width="11.85546875" customWidth="1"/>
    <col min="2572" max="2572" width="15.7109375" customWidth="1"/>
    <col min="2573" max="2573" width="5.28515625" customWidth="1"/>
    <col min="2574" max="2574" width="5.7109375" customWidth="1"/>
    <col min="2575" max="2578" width="3.28515625" customWidth="1"/>
    <col min="2579" max="2579" width="1.7109375" customWidth="1"/>
    <col min="2817" max="2817" width="41.5703125" customWidth="1"/>
    <col min="2818" max="2818" width="18.7109375" customWidth="1"/>
    <col min="2819" max="2819" width="16.5703125" customWidth="1"/>
    <col min="2820" max="2820" width="23.42578125" customWidth="1"/>
    <col min="2821" max="2821" width="19" customWidth="1"/>
    <col min="2822" max="2822" width="14" customWidth="1"/>
    <col min="2823" max="2827" width="11.85546875" customWidth="1"/>
    <col min="2828" max="2828" width="15.7109375" customWidth="1"/>
    <col min="2829" max="2829" width="5.28515625" customWidth="1"/>
    <col min="2830" max="2830" width="5.7109375" customWidth="1"/>
    <col min="2831" max="2834" width="3.28515625" customWidth="1"/>
    <col min="2835" max="2835" width="1.7109375" customWidth="1"/>
    <col min="3073" max="3073" width="41.5703125" customWidth="1"/>
    <col min="3074" max="3074" width="18.7109375" customWidth="1"/>
    <col min="3075" max="3075" width="16.5703125" customWidth="1"/>
    <col min="3076" max="3076" width="23.42578125" customWidth="1"/>
    <col min="3077" max="3077" width="19" customWidth="1"/>
    <col min="3078" max="3078" width="14" customWidth="1"/>
    <col min="3079" max="3083" width="11.85546875" customWidth="1"/>
    <col min="3084" max="3084" width="15.7109375" customWidth="1"/>
    <col min="3085" max="3085" width="5.28515625" customWidth="1"/>
    <col min="3086" max="3086" width="5.7109375" customWidth="1"/>
    <col min="3087" max="3090" width="3.28515625" customWidth="1"/>
    <col min="3091" max="3091" width="1.7109375" customWidth="1"/>
    <col min="3329" max="3329" width="41.5703125" customWidth="1"/>
    <col min="3330" max="3330" width="18.7109375" customWidth="1"/>
    <col min="3331" max="3331" width="16.5703125" customWidth="1"/>
    <col min="3332" max="3332" width="23.42578125" customWidth="1"/>
    <col min="3333" max="3333" width="19" customWidth="1"/>
    <col min="3334" max="3334" width="14" customWidth="1"/>
    <col min="3335" max="3339" width="11.85546875" customWidth="1"/>
    <col min="3340" max="3340" width="15.7109375" customWidth="1"/>
    <col min="3341" max="3341" width="5.28515625" customWidth="1"/>
    <col min="3342" max="3342" width="5.7109375" customWidth="1"/>
    <col min="3343" max="3346" width="3.28515625" customWidth="1"/>
    <col min="3347" max="3347" width="1.7109375" customWidth="1"/>
    <col min="3585" max="3585" width="41.5703125" customWidth="1"/>
    <col min="3586" max="3586" width="18.7109375" customWidth="1"/>
    <col min="3587" max="3587" width="16.5703125" customWidth="1"/>
    <col min="3588" max="3588" width="23.42578125" customWidth="1"/>
    <col min="3589" max="3589" width="19" customWidth="1"/>
    <col min="3590" max="3590" width="14" customWidth="1"/>
    <col min="3591" max="3595" width="11.85546875" customWidth="1"/>
    <col min="3596" max="3596" width="15.7109375" customWidth="1"/>
    <col min="3597" max="3597" width="5.28515625" customWidth="1"/>
    <col min="3598" max="3598" width="5.7109375" customWidth="1"/>
    <col min="3599" max="3602" width="3.28515625" customWidth="1"/>
    <col min="3603" max="3603" width="1.7109375" customWidth="1"/>
    <col min="3841" max="3841" width="41.5703125" customWidth="1"/>
    <col min="3842" max="3842" width="18.7109375" customWidth="1"/>
    <col min="3843" max="3843" width="16.5703125" customWidth="1"/>
    <col min="3844" max="3844" width="23.42578125" customWidth="1"/>
    <col min="3845" max="3845" width="19" customWidth="1"/>
    <col min="3846" max="3846" width="14" customWidth="1"/>
    <col min="3847" max="3851" width="11.85546875" customWidth="1"/>
    <col min="3852" max="3852" width="15.7109375" customWidth="1"/>
    <col min="3853" max="3853" width="5.28515625" customWidth="1"/>
    <col min="3854" max="3854" width="5.7109375" customWidth="1"/>
    <col min="3855" max="3858" width="3.28515625" customWidth="1"/>
    <col min="3859" max="3859" width="1.7109375" customWidth="1"/>
    <col min="4097" max="4097" width="41.5703125" customWidth="1"/>
    <col min="4098" max="4098" width="18.7109375" customWidth="1"/>
    <col min="4099" max="4099" width="16.5703125" customWidth="1"/>
    <col min="4100" max="4100" width="23.42578125" customWidth="1"/>
    <col min="4101" max="4101" width="19" customWidth="1"/>
    <col min="4102" max="4102" width="14" customWidth="1"/>
    <col min="4103" max="4107" width="11.85546875" customWidth="1"/>
    <col min="4108" max="4108" width="15.7109375" customWidth="1"/>
    <col min="4109" max="4109" width="5.28515625" customWidth="1"/>
    <col min="4110" max="4110" width="5.7109375" customWidth="1"/>
    <col min="4111" max="4114" width="3.28515625" customWidth="1"/>
    <col min="4115" max="4115" width="1.7109375" customWidth="1"/>
    <col min="4353" max="4353" width="41.5703125" customWidth="1"/>
    <col min="4354" max="4354" width="18.7109375" customWidth="1"/>
    <col min="4355" max="4355" width="16.5703125" customWidth="1"/>
    <col min="4356" max="4356" width="23.42578125" customWidth="1"/>
    <col min="4357" max="4357" width="19" customWidth="1"/>
    <col min="4358" max="4358" width="14" customWidth="1"/>
    <col min="4359" max="4363" width="11.85546875" customWidth="1"/>
    <col min="4364" max="4364" width="15.7109375" customWidth="1"/>
    <col min="4365" max="4365" width="5.28515625" customWidth="1"/>
    <col min="4366" max="4366" width="5.7109375" customWidth="1"/>
    <col min="4367" max="4370" width="3.28515625" customWidth="1"/>
    <col min="4371" max="4371" width="1.7109375" customWidth="1"/>
    <col min="4609" max="4609" width="41.5703125" customWidth="1"/>
    <col min="4610" max="4610" width="18.7109375" customWidth="1"/>
    <col min="4611" max="4611" width="16.5703125" customWidth="1"/>
    <col min="4612" max="4612" width="23.42578125" customWidth="1"/>
    <col min="4613" max="4613" width="19" customWidth="1"/>
    <col min="4614" max="4614" width="14" customWidth="1"/>
    <col min="4615" max="4619" width="11.85546875" customWidth="1"/>
    <col min="4620" max="4620" width="15.7109375" customWidth="1"/>
    <col min="4621" max="4621" width="5.28515625" customWidth="1"/>
    <col min="4622" max="4622" width="5.7109375" customWidth="1"/>
    <col min="4623" max="4626" width="3.28515625" customWidth="1"/>
    <col min="4627" max="4627" width="1.7109375" customWidth="1"/>
    <col min="4865" max="4865" width="41.5703125" customWidth="1"/>
    <col min="4866" max="4866" width="18.7109375" customWidth="1"/>
    <col min="4867" max="4867" width="16.5703125" customWidth="1"/>
    <col min="4868" max="4868" width="23.42578125" customWidth="1"/>
    <col min="4869" max="4869" width="19" customWidth="1"/>
    <col min="4870" max="4870" width="14" customWidth="1"/>
    <col min="4871" max="4875" width="11.85546875" customWidth="1"/>
    <col min="4876" max="4876" width="15.7109375" customWidth="1"/>
    <col min="4877" max="4877" width="5.28515625" customWidth="1"/>
    <col min="4878" max="4878" width="5.7109375" customWidth="1"/>
    <col min="4879" max="4882" width="3.28515625" customWidth="1"/>
    <col min="4883" max="4883" width="1.7109375" customWidth="1"/>
    <col min="5121" max="5121" width="41.5703125" customWidth="1"/>
    <col min="5122" max="5122" width="18.7109375" customWidth="1"/>
    <col min="5123" max="5123" width="16.5703125" customWidth="1"/>
    <col min="5124" max="5124" width="23.42578125" customWidth="1"/>
    <col min="5125" max="5125" width="19" customWidth="1"/>
    <col min="5126" max="5126" width="14" customWidth="1"/>
    <col min="5127" max="5131" width="11.85546875" customWidth="1"/>
    <col min="5132" max="5132" width="15.7109375" customWidth="1"/>
    <col min="5133" max="5133" width="5.28515625" customWidth="1"/>
    <col min="5134" max="5134" width="5.7109375" customWidth="1"/>
    <col min="5135" max="5138" width="3.28515625" customWidth="1"/>
    <col min="5139" max="5139" width="1.7109375" customWidth="1"/>
    <col min="5377" max="5377" width="41.5703125" customWidth="1"/>
    <col min="5378" max="5378" width="18.7109375" customWidth="1"/>
    <col min="5379" max="5379" width="16.5703125" customWidth="1"/>
    <col min="5380" max="5380" width="23.42578125" customWidth="1"/>
    <col min="5381" max="5381" width="19" customWidth="1"/>
    <col min="5382" max="5382" width="14" customWidth="1"/>
    <col min="5383" max="5387" width="11.85546875" customWidth="1"/>
    <col min="5388" max="5388" width="15.7109375" customWidth="1"/>
    <col min="5389" max="5389" width="5.28515625" customWidth="1"/>
    <col min="5390" max="5390" width="5.7109375" customWidth="1"/>
    <col min="5391" max="5394" width="3.28515625" customWidth="1"/>
    <col min="5395" max="5395" width="1.7109375" customWidth="1"/>
    <col min="5633" max="5633" width="41.5703125" customWidth="1"/>
    <col min="5634" max="5634" width="18.7109375" customWidth="1"/>
    <col min="5635" max="5635" width="16.5703125" customWidth="1"/>
    <col min="5636" max="5636" width="23.42578125" customWidth="1"/>
    <col min="5637" max="5637" width="19" customWidth="1"/>
    <col min="5638" max="5638" width="14" customWidth="1"/>
    <col min="5639" max="5643" width="11.85546875" customWidth="1"/>
    <col min="5644" max="5644" width="15.7109375" customWidth="1"/>
    <col min="5645" max="5645" width="5.28515625" customWidth="1"/>
    <col min="5646" max="5646" width="5.7109375" customWidth="1"/>
    <col min="5647" max="5650" width="3.28515625" customWidth="1"/>
    <col min="5651" max="5651" width="1.7109375" customWidth="1"/>
    <col min="5889" max="5889" width="41.5703125" customWidth="1"/>
    <col min="5890" max="5890" width="18.7109375" customWidth="1"/>
    <col min="5891" max="5891" width="16.5703125" customWidth="1"/>
    <col min="5892" max="5892" width="23.42578125" customWidth="1"/>
    <col min="5893" max="5893" width="19" customWidth="1"/>
    <col min="5894" max="5894" width="14" customWidth="1"/>
    <col min="5895" max="5899" width="11.85546875" customWidth="1"/>
    <col min="5900" max="5900" width="15.7109375" customWidth="1"/>
    <col min="5901" max="5901" width="5.28515625" customWidth="1"/>
    <col min="5902" max="5902" width="5.7109375" customWidth="1"/>
    <col min="5903" max="5906" width="3.28515625" customWidth="1"/>
    <col min="5907" max="5907" width="1.7109375" customWidth="1"/>
    <col min="6145" max="6145" width="41.5703125" customWidth="1"/>
    <col min="6146" max="6146" width="18.7109375" customWidth="1"/>
    <col min="6147" max="6147" width="16.5703125" customWidth="1"/>
    <col min="6148" max="6148" width="23.42578125" customWidth="1"/>
    <col min="6149" max="6149" width="19" customWidth="1"/>
    <col min="6150" max="6150" width="14" customWidth="1"/>
    <col min="6151" max="6155" width="11.85546875" customWidth="1"/>
    <col min="6156" max="6156" width="15.7109375" customWidth="1"/>
    <col min="6157" max="6157" width="5.28515625" customWidth="1"/>
    <col min="6158" max="6158" width="5.7109375" customWidth="1"/>
    <col min="6159" max="6162" width="3.28515625" customWidth="1"/>
    <col min="6163" max="6163" width="1.7109375" customWidth="1"/>
    <col min="6401" max="6401" width="41.5703125" customWidth="1"/>
    <col min="6402" max="6402" width="18.7109375" customWidth="1"/>
    <col min="6403" max="6403" width="16.5703125" customWidth="1"/>
    <col min="6404" max="6404" width="23.42578125" customWidth="1"/>
    <col min="6405" max="6405" width="19" customWidth="1"/>
    <col min="6406" max="6406" width="14" customWidth="1"/>
    <col min="6407" max="6411" width="11.85546875" customWidth="1"/>
    <col min="6412" max="6412" width="15.7109375" customWidth="1"/>
    <col min="6413" max="6413" width="5.28515625" customWidth="1"/>
    <col min="6414" max="6414" width="5.7109375" customWidth="1"/>
    <col min="6415" max="6418" width="3.28515625" customWidth="1"/>
    <col min="6419" max="6419" width="1.7109375" customWidth="1"/>
    <col min="6657" max="6657" width="41.5703125" customWidth="1"/>
    <col min="6658" max="6658" width="18.7109375" customWidth="1"/>
    <col min="6659" max="6659" width="16.5703125" customWidth="1"/>
    <col min="6660" max="6660" width="23.42578125" customWidth="1"/>
    <col min="6661" max="6661" width="19" customWidth="1"/>
    <col min="6662" max="6662" width="14" customWidth="1"/>
    <col min="6663" max="6667" width="11.85546875" customWidth="1"/>
    <col min="6668" max="6668" width="15.7109375" customWidth="1"/>
    <col min="6669" max="6669" width="5.28515625" customWidth="1"/>
    <col min="6670" max="6670" width="5.7109375" customWidth="1"/>
    <col min="6671" max="6674" width="3.28515625" customWidth="1"/>
    <col min="6675" max="6675" width="1.7109375" customWidth="1"/>
    <col min="6913" max="6913" width="41.5703125" customWidth="1"/>
    <col min="6914" max="6914" width="18.7109375" customWidth="1"/>
    <col min="6915" max="6915" width="16.5703125" customWidth="1"/>
    <col min="6916" max="6916" width="23.42578125" customWidth="1"/>
    <col min="6917" max="6917" width="19" customWidth="1"/>
    <col min="6918" max="6918" width="14" customWidth="1"/>
    <col min="6919" max="6923" width="11.85546875" customWidth="1"/>
    <col min="6924" max="6924" width="15.7109375" customWidth="1"/>
    <col min="6925" max="6925" width="5.28515625" customWidth="1"/>
    <col min="6926" max="6926" width="5.7109375" customWidth="1"/>
    <col min="6927" max="6930" width="3.28515625" customWidth="1"/>
    <col min="6931" max="6931" width="1.7109375" customWidth="1"/>
    <col min="7169" max="7169" width="41.5703125" customWidth="1"/>
    <col min="7170" max="7170" width="18.7109375" customWidth="1"/>
    <col min="7171" max="7171" width="16.5703125" customWidth="1"/>
    <col min="7172" max="7172" width="23.42578125" customWidth="1"/>
    <col min="7173" max="7173" width="19" customWidth="1"/>
    <col min="7174" max="7174" width="14" customWidth="1"/>
    <col min="7175" max="7179" width="11.85546875" customWidth="1"/>
    <col min="7180" max="7180" width="15.7109375" customWidth="1"/>
    <col min="7181" max="7181" width="5.28515625" customWidth="1"/>
    <col min="7182" max="7182" width="5.7109375" customWidth="1"/>
    <col min="7183" max="7186" width="3.28515625" customWidth="1"/>
    <col min="7187" max="7187" width="1.7109375" customWidth="1"/>
    <col min="7425" max="7425" width="41.5703125" customWidth="1"/>
    <col min="7426" max="7426" width="18.7109375" customWidth="1"/>
    <col min="7427" max="7427" width="16.5703125" customWidth="1"/>
    <col min="7428" max="7428" width="23.42578125" customWidth="1"/>
    <col min="7429" max="7429" width="19" customWidth="1"/>
    <col min="7430" max="7430" width="14" customWidth="1"/>
    <col min="7431" max="7435" width="11.85546875" customWidth="1"/>
    <col min="7436" max="7436" width="15.7109375" customWidth="1"/>
    <col min="7437" max="7437" width="5.28515625" customWidth="1"/>
    <col min="7438" max="7438" width="5.7109375" customWidth="1"/>
    <col min="7439" max="7442" width="3.28515625" customWidth="1"/>
    <col min="7443" max="7443" width="1.7109375" customWidth="1"/>
    <col min="7681" max="7681" width="41.5703125" customWidth="1"/>
    <col min="7682" max="7682" width="18.7109375" customWidth="1"/>
    <col min="7683" max="7683" width="16.5703125" customWidth="1"/>
    <col min="7684" max="7684" width="23.42578125" customWidth="1"/>
    <col min="7685" max="7685" width="19" customWidth="1"/>
    <col min="7686" max="7686" width="14" customWidth="1"/>
    <col min="7687" max="7691" width="11.85546875" customWidth="1"/>
    <col min="7692" max="7692" width="15.7109375" customWidth="1"/>
    <col min="7693" max="7693" width="5.28515625" customWidth="1"/>
    <col min="7694" max="7694" width="5.7109375" customWidth="1"/>
    <col min="7695" max="7698" width="3.28515625" customWidth="1"/>
    <col min="7699" max="7699" width="1.7109375" customWidth="1"/>
    <col min="7937" max="7937" width="41.5703125" customWidth="1"/>
    <col min="7938" max="7938" width="18.7109375" customWidth="1"/>
    <col min="7939" max="7939" width="16.5703125" customWidth="1"/>
    <col min="7940" max="7940" width="23.42578125" customWidth="1"/>
    <col min="7941" max="7941" width="19" customWidth="1"/>
    <col min="7942" max="7942" width="14" customWidth="1"/>
    <col min="7943" max="7947" width="11.85546875" customWidth="1"/>
    <col min="7948" max="7948" width="15.7109375" customWidth="1"/>
    <col min="7949" max="7949" width="5.28515625" customWidth="1"/>
    <col min="7950" max="7950" width="5.7109375" customWidth="1"/>
    <col min="7951" max="7954" width="3.28515625" customWidth="1"/>
    <col min="7955" max="7955" width="1.7109375" customWidth="1"/>
    <col min="8193" max="8193" width="41.5703125" customWidth="1"/>
    <col min="8194" max="8194" width="18.7109375" customWidth="1"/>
    <col min="8195" max="8195" width="16.5703125" customWidth="1"/>
    <col min="8196" max="8196" width="23.42578125" customWidth="1"/>
    <col min="8197" max="8197" width="19" customWidth="1"/>
    <col min="8198" max="8198" width="14" customWidth="1"/>
    <col min="8199" max="8203" width="11.85546875" customWidth="1"/>
    <col min="8204" max="8204" width="15.7109375" customWidth="1"/>
    <col min="8205" max="8205" width="5.28515625" customWidth="1"/>
    <col min="8206" max="8206" width="5.7109375" customWidth="1"/>
    <col min="8207" max="8210" width="3.28515625" customWidth="1"/>
    <col min="8211" max="8211" width="1.7109375" customWidth="1"/>
    <col min="8449" max="8449" width="41.5703125" customWidth="1"/>
    <col min="8450" max="8450" width="18.7109375" customWidth="1"/>
    <col min="8451" max="8451" width="16.5703125" customWidth="1"/>
    <col min="8452" max="8452" width="23.42578125" customWidth="1"/>
    <col min="8453" max="8453" width="19" customWidth="1"/>
    <col min="8454" max="8454" width="14" customWidth="1"/>
    <col min="8455" max="8459" width="11.85546875" customWidth="1"/>
    <col min="8460" max="8460" width="15.7109375" customWidth="1"/>
    <col min="8461" max="8461" width="5.28515625" customWidth="1"/>
    <col min="8462" max="8462" width="5.7109375" customWidth="1"/>
    <col min="8463" max="8466" width="3.28515625" customWidth="1"/>
    <col min="8467" max="8467" width="1.7109375" customWidth="1"/>
    <col min="8705" max="8705" width="41.5703125" customWidth="1"/>
    <col min="8706" max="8706" width="18.7109375" customWidth="1"/>
    <col min="8707" max="8707" width="16.5703125" customWidth="1"/>
    <col min="8708" max="8708" width="23.42578125" customWidth="1"/>
    <col min="8709" max="8709" width="19" customWidth="1"/>
    <col min="8710" max="8710" width="14" customWidth="1"/>
    <col min="8711" max="8715" width="11.85546875" customWidth="1"/>
    <col min="8716" max="8716" width="15.7109375" customWidth="1"/>
    <col min="8717" max="8717" width="5.28515625" customWidth="1"/>
    <col min="8718" max="8718" width="5.7109375" customWidth="1"/>
    <col min="8719" max="8722" width="3.28515625" customWidth="1"/>
    <col min="8723" max="8723" width="1.7109375" customWidth="1"/>
    <col min="8961" max="8961" width="41.5703125" customWidth="1"/>
    <col min="8962" max="8962" width="18.7109375" customWidth="1"/>
    <col min="8963" max="8963" width="16.5703125" customWidth="1"/>
    <col min="8964" max="8964" width="23.42578125" customWidth="1"/>
    <col min="8965" max="8965" width="19" customWidth="1"/>
    <col min="8966" max="8966" width="14" customWidth="1"/>
    <col min="8967" max="8971" width="11.85546875" customWidth="1"/>
    <col min="8972" max="8972" width="15.7109375" customWidth="1"/>
    <col min="8973" max="8973" width="5.28515625" customWidth="1"/>
    <col min="8974" max="8974" width="5.7109375" customWidth="1"/>
    <col min="8975" max="8978" width="3.28515625" customWidth="1"/>
    <col min="8979" max="8979" width="1.7109375" customWidth="1"/>
    <col min="9217" max="9217" width="41.5703125" customWidth="1"/>
    <col min="9218" max="9218" width="18.7109375" customWidth="1"/>
    <col min="9219" max="9219" width="16.5703125" customWidth="1"/>
    <col min="9220" max="9220" width="23.42578125" customWidth="1"/>
    <col min="9221" max="9221" width="19" customWidth="1"/>
    <col min="9222" max="9222" width="14" customWidth="1"/>
    <col min="9223" max="9227" width="11.85546875" customWidth="1"/>
    <col min="9228" max="9228" width="15.7109375" customWidth="1"/>
    <col min="9229" max="9229" width="5.28515625" customWidth="1"/>
    <col min="9230" max="9230" width="5.7109375" customWidth="1"/>
    <col min="9231" max="9234" width="3.28515625" customWidth="1"/>
    <col min="9235" max="9235" width="1.7109375" customWidth="1"/>
    <col min="9473" max="9473" width="41.5703125" customWidth="1"/>
    <col min="9474" max="9474" width="18.7109375" customWidth="1"/>
    <col min="9475" max="9475" width="16.5703125" customWidth="1"/>
    <col min="9476" max="9476" width="23.42578125" customWidth="1"/>
    <col min="9477" max="9477" width="19" customWidth="1"/>
    <col min="9478" max="9478" width="14" customWidth="1"/>
    <col min="9479" max="9483" width="11.85546875" customWidth="1"/>
    <col min="9484" max="9484" width="15.7109375" customWidth="1"/>
    <col min="9485" max="9485" width="5.28515625" customWidth="1"/>
    <col min="9486" max="9486" width="5.7109375" customWidth="1"/>
    <col min="9487" max="9490" width="3.28515625" customWidth="1"/>
    <col min="9491" max="9491" width="1.7109375" customWidth="1"/>
    <col min="9729" max="9729" width="41.5703125" customWidth="1"/>
    <col min="9730" max="9730" width="18.7109375" customWidth="1"/>
    <col min="9731" max="9731" width="16.5703125" customWidth="1"/>
    <col min="9732" max="9732" width="23.42578125" customWidth="1"/>
    <col min="9733" max="9733" width="19" customWidth="1"/>
    <col min="9734" max="9734" width="14" customWidth="1"/>
    <col min="9735" max="9739" width="11.85546875" customWidth="1"/>
    <col min="9740" max="9740" width="15.7109375" customWidth="1"/>
    <col min="9741" max="9741" width="5.28515625" customWidth="1"/>
    <col min="9742" max="9742" width="5.7109375" customWidth="1"/>
    <col min="9743" max="9746" width="3.28515625" customWidth="1"/>
    <col min="9747" max="9747" width="1.7109375" customWidth="1"/>
    <col min="9985" max="9985" width="41.5703125" customWidth="1"/>
    <col min="9986" max="9986" width="18.7109375" customWidth="1"/>
    <col min="9987" max="9987" width="16.5703125" customWidth="1"/>
    <col min="9988" max="9988" width="23.42578125" customWidth="1"/>
    <col min="9989" max="9989" width="19" customWidth="1"/>
    <col min="9990" max="9990" width="14" customWidth="1"/>
    <col min="9991" max="9995" width="11.85546875" customWidth="1"/>
    <col min="9996" max="9996" width="15.7109375" customWidth="1"/>
    <col min="9997" max="9997" width="5.28515625" customWidth="1"/>
    <col min="9998" max="9998" width="5.7109375" customWidth="1"/>
    <col min="9999" max="10002" width="3.28515625" customWidth="1"/>
    <col min="10003" max="10003" width="1.7109375" customWidth="1"/>
    <col min="10241" max="10241" width="41.5703125" customWidth="1"/>
    <col min="10242" max="10242" width="18.7109375" customWidth="1"/>
    <col min="10243" max="10243" width="16.5703125" customWidth="1"/>
    <col min="10244" max="10244" width="23.42578125" customWidth="1"/>
    <col min="10245" max="10245" width="19" customWidth="1"/>
    <col min="10246" max="10246" width="14" customWidth="1"/>
    <col min="10247" max="10251" width="11.85546875" customWidth="1"/>
    <col min="10252" max="10252" width="15.7109375" customWidth="1"/>
    <col min="10253" max="10253" width="5.28515625" customWidth="1"/>
    <col min="10254" max="10254" width="5.7109375" customWidth="1"/>
    <col min="10255" max="10258" width="3.28515625" customWidth="1"/>
    <col min="10259" max="10259" width="1.7109375" customWidth="1"/>
    <col min="10497" max="10497" width="41.5703125" customWidth="1"/>
    <col min="10498" max="10498" width="18.7109375" customWidth="1"/>
    <col min="10499" max="10499" width="16.5703125" customWidth="1"/>
    <col min="10500" max="10500" width="23.42578125" customWidth="1"/>
    <col min="10501" max="10501" width="19" customWidth="1"/>
    <col min="10502" max="10502" width="14" customWidth="1"/>
    <col min="10503" max="10507" width="11.85546875" customWidth="1"/>
    <col min="10508" max="10508" width="15.7109375" customWidth="1"/>
    <col min="10509" max="10509" width="5.28515625" customWidth="1"/>
    <col min="10510" max="10510" width="5.7109375" customWidth="1"/>
    <col min="10511" max="10514" width="3.28515625" customWidth="1"/>
    <col min="10515" max="10515" width="1.7109375" customWidth="1"/>
    <col min="10753" max="10753" width="41.5703125" customWidth="1"/>
    <col min="10754" max="10754" width="18.7109375" customWidth="1"/>
    <col min="10755" max="10755" width="16.5703125" customWidth="1"/>
    <col min="10756" max="10756" width="23.42578125" customWidth="1"/>
    <col min="10757" max="10757" width="19" customWidth="1"/>
    <col min="10758" max="10758" width="14" customWidth="1"/>
    <col min="10759" max="10763" width="11.85546875" customWidth="1"/>
    <col min="10764" max="10764" width="15.7109375" customWidth="1"/>
    <col min="10765" max="10765" width="5.28515625" customWidth="1"/>
    <col min="10766" max="10766" width="5.7109375" customWidth="1"/>
    <col min="10767" max="10770" width="3.28515625" customWidth="1"/>
    <col min="10771" max="10771" width="1.7109375" customWidth="1"/>
    <col min="11009" max="11009" width="41.5703125" customWidth="1"/>
    <col min="11010" max="11010" width="18.7109375" customWidth="1"/>
    <col min="11011" max="11011" width="16.5703125" customWidth="1"/>
    <col min="11012" max="11012" width="23.42578125" customWidth="1"/>
    <col min="11013" max="11013" width="19" customWidth="1"/>
    <col min="11014" max="11014" width="14" customWidth="1"/>
    <col min="11015" max="11019" width="11.85546875" customWidth="1"/>
    <col min="11020" max="11020" width="15.7109375" customWidth="1"/>
    <col min="11021" max="11021" width="5.28515625" customWidth="1"/>
    <col min="11022" max="11022" width="5.7109375" customWidth="1"/>
    <col min="11023" max="11026" width="3.28515625" customWidth="1"/>
    <col min="11027" max="11027" width="1.7109375" customWidth="1"/>
    <col min="11265" max="11265" width="41.5703125" customWidth="1"/>
    <col min="11266" max="11266" width="18.7109375" customWidth="1"/>
    <col min="11267" max="11267" width="16.5703125" customWidth="1"/>
    <col min="11268" max="11268" width="23.42578125" customWidth="1"/>
    <col min="11269" max="11269" width="19" customWidth="1"/>
    <col min="11270" max="11270" width="14" customWidth="1"/>
    <col min="11271" max="11275" width="11.85546875" customWidth="1"/>
    <col min="11276" max="11276" width="15.7109375" customWidth="1"/>
    <col min="11277" max="11277" width="5.28515625" customWidth="1"/>
    <col min="11278" max="11278" width="5.7109375" customWidth="1"/>
    <col min="11279" max="11282" width="3.28515625" customWidth="1"/>
    <col min="11283" max="11283" width="1.7109375" customWidth="1"/>
    <col min="11521" max="11521" width="41.5703125" customWidth="1"/>
    <col min="11522" max="11522" width="18.7109375" customWidth="1"/>
    <col min="11523" max="11523" width="16.5703125" customWidth="1"/>
    <col min="11524" max="11524" width="23.42578125" customWidth="1"/>
    <col min="11525" max="11525" width="19" customWidth="1"/>
    <col min="11526" max="11526" width="14" customWidth="1"/>
    <col min="11527" max="11531" width="11.85546875" customWidth="1"/>
    <col min="11532" max="11532" width="15.7109375" customWidth="1"/>
    <col min="11533" max="11533" width="5.28515625" customWidth="1"/>
    <col min="11534" max="11534" width="5.7109375" customWidth="1"/>
    <col min="11535" max="11538" width="3.28515625" customWidth="1"/>
    <col min="11539" max="11539" width="1.7109375" customWidth="1"/>
    <col min="11777" max="11777" width="41.5703125" customWidth="1"/>
    <col min="11778" max="11778" width="18.7109375" customWidth="1"/>
    <col min="11779" max="11779" width="16.5703125" customWidth="1"/>
    <col min="11780" max="11780" width="23.42578125" customWidth="1"/>
    <col min="11781" max="11781" width="19" customWidth="1"/>
    <col min="11782" max="11782" width="14" customWidth="1"/>
    <col min="11783" max="11787" width="11.85546875" customWidth="1"/>
    <col min="11788" max="11788" width="15.7109375" customWidth="1"/>
    <col min="11789" max="11789" width="5.28515625" customWidth="1"/>
    <col min="11790" max="11790" width="5.7109375" customWidth="1"/>
    <col min="11791" max="11794" width="3.28515625" customWidth="1"/>
    <col min="11795" max="11795" width="1.7109375" customWidth="1"/>
    <col min="12033" max="12033" width="41.5703125" customWidth="1"/>
    <col min="12034" max="12034" width="18.7109375" customWidth="1"/>
    <col min="12035" max="12035" width="16.5703125" customWidth="1"/>
    <col min="12036" max="12036" width="23.42578125" customWidth="1"/>
    <col min="12037" max="12037" width="19" customWidth="1"/>
    <col min="12038" max="12038" width="14" customWidth="1"/>
    <col min="12039" max="12043" width="11.85546875" customWidth="1"/>
    <col min="12044" max="12044" width="15.7109375" customWidth="1"/>
    <col min="12045" max="12045" width="5.28515625" customWidth="1"/>
    <col min="12046" max="12046" width="5.7109375" customWidth="1"/>
    <col min="12047" max="12050" width="3.28515625" customWidth="1"/>
    <col min="12051" max="12051" width="1.7109375" customWidth="1"/>
    <col min="12289" max="12289" width="41.5703125" customWidth="1"/>
    <col min="12290" max="12290" width="18.7109375" customWidth="1"/>
    <col min="12291" max="12291" width="16.5703125" customWidth="1"/>
    <col min="12292" max="12292" width="23.42578125" customWidth="1"/>
    <col min="12293" max="12293" width="19" customWidth="1"/>
    <col min="12294" max="12294" width="14" customWidth="1"/>
    <col min="12295" max="12299" width="11.85546875" customWidth="1"/>
    <col min="12300" max="12300" width="15.7109375" customWidth="1"/>
    <col min="12301" max="12301" width="5.28515625" customWidth="1"/>
    <col min="12302" max="12302" width="5.7109375" customWidth="1"/>
    <col min="12303" max="12306" width="3.28515625" customWidth="1"/>
    <col min="12307" max="12307" width="1.7109375" customWidth="1"/>
    <col min="12545" max="12545" width="41.5703125" customWidth="1"/>
    <col min="12546" max="12546" width="18.7109375" customWidth="1"/>
    <col min="12547" max="12547" width="16.5703125" customWidth="1"/>
    <col min="12548" max="12548" width="23.42578125" customWidth="1"/>
    <col min="12549" max="12549" width="19" customWidth="1"/>
    <col min="12550" max="12550" width="14" customWidth="1"/>
    <col min="12551" max="12555" width="11.85546875" customWidth="1"/>
    <col min="12556" max="12556" width="15.7109375" customWidth="1"/>
    <col min="12557" max="12557" width="5.28515625" customWidth="1"/>
    <col min="12558" max="12558" width="5.7109375" customWidth="1"/>
    <col min="12559" max="12562" width="3.28515625" customWidth="1"/>
    <col min="12563" max="12563" width="1.7109375" customWidth="1"/>
    <col min="12801" max="12801" width="41.5703125" customWidth="1"/>
    <col min="12802" max="12802" width="18.7109375" customWidth="1"/>
    <col min="12803" max="12803" width="16.5703125" customWidth="1"/>
    <col min="12804" max="12804" width="23.42578125" customWidth="1"/>
    <col min="12805" max="12805" width="19" customWidth="1"/>
    <col min="12806" max="12806" width="14" customWidth="1"/>
    <col min="12807" max="12811" width="11.85546875" customWidth="1"/>
    <col min="12812" max="12812" width="15.7109375" customWidth="1"/>
    <col min="12813" max="12813" width="5.28515625" customWidth="1"/>
    <col min="12814" max="12814" width="5.7109375" customWidth="1"/>
    <col min="12815" max="12818" width="3.28515625" customWidth="1"/>
    <col min="12819" max="12819" width="1.7109375" customWidth="1"/>
    <col min="13057" max="13057" width="41.5703125" customWidth="1"/>
    <col min="13058" max="13058" width="18.7109375" customWidth="1"/>
    <col min="13059" max="13059" width="16.5703125" customWidth="1"/>
    <col min="13060" max="13060" width="23.42578125" customWidth="1"/>
    <col min="13061" max="13061" width="19" customWidth="1"/>
    <col min="13062" max="13062" width="14" customWidth="1"/>
    <col min="13063" max="13067" width="11.85546875" customWidth="1"/>
    <col min="13068" max="13068" width="15.7109375" customWidth="1"/>
    <col min="13069" max="13069" width="5.28515625" customWidth="1"/>
    <col min="13070" max="13070" width="5.7109375" customWidth="1"/>
    <col min="13071" max="13074" width="3.28515625" customWidth="1"/>
    <col min="13075" max="13075" width="1.7109375" customWidth="1"/>
    <col min="13313" max="13313" width="41.5703125" customWidth="1"/>
    <col min="13314" max="13314" width="18.7109375" customWidth="1"/>
    <col min="13315" max="13315" width="16.5703125" customWidth="1"/>
    <col min="13316" max="13316" width="23.42578125" customWidth="1"/>
    <col min="13317" max="13317" width="19" customWidth="1"/>
    <col min="13318" max="13318" width="14" customWidth="1"/>
    <col min="13319" max="13323" width="11.85546875" customWidth="1"/>
    <col min="13324" max="13324" width="15.7109375" customWidth="1"/>
    <col min="13325" max="13325" width="5.28515625" customWidth="1"/>
    <col min="13326" max="13326" width="5.7109375" customWidth="1"/>
    <col min="13327" max="13330" width="3.28515625" customWidth="1"/>
    <col min="13331" max="13331" width="1.7109375" customWidth="1"/>
    <col min="13569" max="13569" width="41.5703125" customWidth="1"/>
    <col min="13570" max="13570" width="18.7109375" customWidth="1"/>
    <col min="13571" max="13571" width="16.5703125" customWidth="1"/>
    <col min="13572" max="13572" width="23.42578125" customWidth="1"/>
    <col min="13573" max="13573" width="19" customWidth="1"/>
    <col min="13574" max="13574" width="14" customWidth="1"/>
    <col min="13575" max="13579" width="11.85546875" customWidth="1"/>
    <col min="13580" max="13580" width="15.7109375" customWidth="1"/>
    <col min="13581" max="13581" width="5.28515625" customWidth="1"/>
    <col min="13582" max="13582" width="5.7109375" customWidth="1"/>
    <col min="13583" max="13586" width="3.28515625" customWidth="1"/>
    <col min="13587" max="13587" width="1.7109375" customWidth="1"/>
    <col min="13825" max="13825" width="41.5703125" customWidth="1"/>
    <col min="13826" max="13826" width="18.7109375" customWidth="1"/>
    <col min="13827" max="13827" width="16.5703125" customWidth="1"/>
    <col min="13828" max="13828" width="23.42578125" customWidth="1"/>
    <col min="13829" max="13829" width="19" customWidth="1"/>
    <col min="13830" max="13830" width="14" customWidth="1"/>
    <col min="13831" max="13835" width="11.85546875" customWidth="1"/>
    <col min="13836" max="13836" width="15.7109375" customWidth="1"/>
    <col min="13837" max="13837" width="5.28515625" customWidth="1"/>
    <col min="13838" max="13838" width="5.7109375" customWidth="1"/>
    <col min="13839" max="13842" width="3.28515625" customWidth="1"/>
    <col min="13843" max="13843" width="1.7109375" customWidth="1"/>
    <col min="14081" max="14081" width="41.5703125" customWidth="1"/>
    <col min="14082" max="14082" width="18.7109375" customWidth="1"/>
    <col min="14083" max="14083" width="16.5703125" customWidth="1"/>
    <col min="14084" max="14084" width="23.42578125" customWidth="1"/>
    <col min="14085" max="14085" width="19" customWidth="1"/>
    <col min="14086" max="14086" width="14" customWidth="1"/>
    <col min="14087" max="14091" width="11.85546875" customWidth="1"/>
    <col min="14092" max="14092" width="15.7109375" customWidth="1"/>
    <col min="14093" max="14093" width="5.28515625" customWidth="1"/>
    <col min="14094" max="14094" width="5.7109375" customWidth="1"/>
    <col min="14095" max="14098" width="3.28515625" customWidth="1"/>
    <col min="14099" max="14099" width="1.7109375" customWidth="1"/>
    <col min="14337" max="14337" width="41.5703125" customWidth="1"/>
    <col min="14338" max="14338" width="18.7109375" customWidth="1"/>
    <col min="14339" max="14339" width="16.5703125" customWidth="1"/>
    <col min="14340" max="14340" width="23.42578125" customWidth="1"/>
    <col min="14341" max="14341" width="19" customWidth="1"/>
    <col min="14342" max="14342" width="14" customWidth="1"/>
    <col min="14343" max="14347" width="11.85546875" customWidth="1"/>
    <col min="14348" max="14348" width="15.7109375" customWidth="1"/>
    <col min="14349" max="14349" width="5.28515625" customWidth="1"/>
    <col min="14350" max="14350" width="5.7109375" customWidth="1"/>
    <col min="14351" max="14354" width="3.28515625" customWidth="1"/>
    <col min="14355" max="14355" width="1.7109375" customWidth="1"/>
    <col min="14593" max="14593" width="41.5703125" customWidth="1"/>
    <col min="14594" max="14594" width="18.7109375" customWidth="1"/>
    <col min="14595" max="14595" width="16.5703125" customWidth="1"/>
    <col min="14596" max="14596" width="23.42578125" customWidth="1"/>
    <col min="14597" max="14597" width="19" customWidth="1"/>
    <col min="14598" max="14598" width="14" customWidth="1"/>
    <col min="14599" max="14603" width="11.85546875" customWidth="1"/>
    <col min="14604" max="14604" width="15.7109375" customWidth="1"/>
    <col min="14605" max="14605" width="5.28515625" customWidth="1"/>
    <col min="14606" max="14606" width="5.7109375" customWidth="1"/>
    <col min="14607" max="14610" width="3.28515625" customWidth="1"/>
    <col min="14611" max="14611" width="1.7109375" customWidth="1"/>
    <col min="14849" max="14849" width="41.5703125" customWidth="1"/>
    <col min="14850" max="14850" width="18.7109375" customWidth="1"/>
    <col min="14851" max="14851" width="16.5703125" customWidth="1"/>
    <col min="14852" max="14852" width="23.42578125" customWidth="1"/>
    <col min="14853" max="14853" width="19" customWidth="1"/>
    <col min="14854" max="14854" width="14" customWidth="1"/>
    <col min="14855" max="14859" width="11.85546875" customWidth="1"/>
    <col min="14860" max="14860" width="15.7109375" customWidth="1"/>
    <col min="14861" max="14861" width="5.28515625" customWidth="1"/>
    <col min="14862" max="14862" width="5.7109375" customWidth="1"/>
    <col min="14863" max="14866" width="3.28515625" customWidth="1"/>
    <col min="14867" max="14867" width="1.7109375" customWidth="1"/>
    <col min="15105" max="15105" width="41.5703125" customWidth="1"/>
    <col min="15106" max="15106" width="18.7109375" customWidth="1"/>
    <col min="15107" max="15107" width="16.5703125" customWidth="1"/>
    <col min="15108" max="15108" width="23.42578125" customWidth="1"/>
    <col min="15109" max="15109" width="19" customWidth="1"/>
    <col min="15110" max="15110" width="14" customWidth="1"/>
    <col min="15111" max="15115" width="11.85546875" customWidth="1"/>
    <col min="15116" max="15116" width="15.7109375" customWidth="1"/>
    <col min="15117" max="15117" width="5.28515625" customWidth="1"/>
    <col min="15118" max="15118" width="5.7109375" customWidth="1"/>
    <col min="15119" max="15122" width="3.28515625" customWidth="1"/>
    <col min="15123" max="15123" width="1.7109375" customWidth="1"/>
    <col min="15361" max="15361" width="41.5703125" customWidth="1"/>
    <col min="15362" max="15362" width="18.7109375" customWidth="1"/>
    <col min="15363" max="15363" width="16.5703125" customWidth="1"/>
    <col min="15364" max="15364" width="23.42578125" customWidth="1"/>
    <col min="15365" max="15365" width="19" customWidth="1"/>
    <col min="15366" max="15366" width="14" customWidth="1"/>
    <col min="15367" max="15371" width="11.85546875" customWidth="1"/>
    <col min="15372" max="15372" width="15.7109375" customWidth="1"/>
    <col min="15373" max="15373" width="5.28515625" customWidth="1"/>
    <col min="15374" max="15374" width="5.7109375" customWidth="1"/>
    <col min="15375" max="15378" width="3.28515625" customWidth="1"/>
    <col min="15379" max="15379" width="1.7109375" customWidth="1"/>
    <col min="15617" max="15617" width="41.5703125" customWidth="1"/>
    <col min="15618" max="15618" width="18.7109375" customWidth="1"/>
    <col min="15619" max="15619" width="16.5703125" customWidth="1"/>
    <col min="15620" max="15620" width="23.42578125" customWidth="1"/>
    <col min="15621" max="15621" width="19" customWidth="1"/>
    <col min="15622" max="15622" width="14" customWidth="1"/>
    <col min="15623" max="15627" width="11.85546875" customWidth="1"/>
    <col min="15628" max="15628" width="15.7109375" customWidth="1"/>
    <col min="15629" max="15629" width="5.28515625" customWidth="1"/>
    <col min="15630" max="15630" width="5.7109375" customWidth="1"/>
    <col min="15631" max="15634" width="3.28515625" customWidth="1"/>
    <col min="15635" max="15635" width="1.7109375" customWidth="1"/>
    <col min="15873" max="15873" width="41.5703125" customWidth="1"/>
    <col min="15874" max="15874" width="18.7109375" customWidth="1"/>
    <col min="15875" max="15875" width="16.5703125" customWidth="1"/>
    <col min="15876" max="15876" width="23.42578125" customWidth="1"/>
    <col min="15877" max="15877" width="19" customWidth="1"/>
    <col min="15878" max="15878" width="14" customWidth="1"/>
    <col min="15879" max="15883" width="11.85546875" customWidth="1"/>
    <col min="15884" max="15884" width="15.7109375" customWidth="1"/>
    <col min="15885" max="15885" width="5.28515625" customWidth="1"/>
    <col min="15886" max="15886" width="5.7109375" customWidth="1"/>
    <col min="15887" max="15890" width="3.28515625" customWidth="1"/>
    <col min="15891" max="15891" width="1.7109375" customWidth="1"/>
    <col min="16129" max="16129" width="41.5703125" customWidth="1"/>
    <col min="16130" max="16130" width="18.7109375" customWidth="1"/>
    <col min="16131" max="16131" width="16.5703125" customWidth="1"/>
    <col min="16132" max="16132" width="23.42578125" customWidth="1"/>
    <col min="16133" max="16133" width="19" customWidth="1"/>
    <col min="16134" max="16134" width="14" customWidth="1"/>
    <col min="16135" max="16139" width="11.85546875" customWidth="1"/>
    <col min="16140" max="16140" width="15.7109375" customWidth="1"/>
    <col min="16141" max="16141" width="5.28515625" customWidth="1"/>
    <col min="16142" max="16142" width="5.7109375" customWidth="1"/>
    <col min="16143" max="16146" width="3.28515625" customWidth="1"/>
    <col min="16147" max="16147" width="1.7109375" customWidth="1"/>
  </cols>
  <sheetData>
    <row r="1" spans="1:19" s="3" customFormat="1" ht="24.95" customHeight="1" x14ac:dyDescent="0.25">
      <c r="A1" s="1" t="s">
        <v>0</v>
      </c>
      <c r="B1" s="1" t="s">
        <v>1</v>
      </c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s="3" customFormat="1" ht="24.95" customHeight="1" x14ac:dyDescent="0.25">
      <c r="A2" s="1" t="s">
        <v>0</v>
      </c>
      <c r="B2" s="4" t="s">
        <v>2</v>
      </c>
      <c r="C2" s="5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9" s="3" customFormat="1" ht="24.95" customHeight="1" x14ac:dyDescent="0.25">
      <c r="A3" s="1" t="s">
        <v>3</v>
      </c>
      <c r="B3" s="6" t="s">
        <v>4</v>
      </c>
      <c r="C3" s="6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s="3" customFormat="1" ht="24.95" customHeight="1" x14ac:dyDescent="0.25">
      <c r="A4" s="1" t="s">
        <v>5</v>
      </c>
      <c r="B4" s="6" t="s">
        <v>6</v>
      </c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9" s="3" customFormat="1" ht="35.1" customHeight="1" x14ac:dyDescent="0.25">
      <c r="A5" s="6" t="s">
        <v>7</v>
      </c>
      <c r="B5" s="80" t="s">
        <v>8</v>
      </c>
      <c r="C5" s="80"/>
      <c r="D5" s="80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9" s="3" customFormat="1" ht="52.5" customHeight="1" x14ac:dyDescent="0.25">
      <c r="A6" s="6" t="s">
        <v>9</v>
      </c>
      <c r="B6" s="80" t="s">
        <v>10</v>
      </c>
      <c r="C6" s="80"/>
      <c r="D6" s="8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9" s="8" customFormat="1" ht="22.5" customHeight="1" x14ac:dyDescent="0.3">
      <c r="A7" s="81" t="s">
        <v>11</v>
      </c>
      <c r="B7" s="81"/>
      <c r="C7" s="81"/>
      <c r="D7" s="81"/>
      <c r="E7" s="7"/>
      <c r="F7" s="7"/>
      <c r="G7" s="7"/>
      <c r="H7" s="7"/>
      <c r="I7" s="7"/>
      <c r="J7" s="6"/>
      <c r="K7" s="6"/>
      <c r="L7" s="6" t="s">
        <v>84</v>
      </c>
      <c r="M7" s="7"/>
      <c r="N7" s="7"/>
      <c r="O7" s="7"/>
      <c r="P7" s="7"/>
      <c r="Q7" s="7"/>
      <c r="R7" s="7"/>
    </row>
    <row r="8" spans="1:19" s="3" customFormat="1" ht="24.95" customHeight="1" x14ac:dyDescent="0.25">
      <c r="A8" s="9" t="s">
        <v>12</v>
      </c>
      <c r="B8" s="9"/>
      <c r="C8" s="9"/>
      <c r="D8" s="7"/>
      <c r="E8" s="7"/>
      <c r="F8" s="7"/>
      <c r="G8" s="7"/>
      <c r="H8" s="7"/>
      <c r="I8" s="7"/>
      <c r="J8" s="6"/>
      <c r="K8" s="6"/>
      <c r="L8" s="6"/>
      <c r="M8" s="7"/>
      <c r="N8" s="7"/>
      <c r="O8" s="7"/>
      <c r="P8" s="7"/>
      <c r="Q8" s="7"/>
      <c r="R8" s="7"/>
    </row>
    <row r="9" spans="1:19" s="10" customFormat="1" ht="29.25" customHeight="1" thickBot="1" x14ac:dyDescent="0.35">
      <c r="A9" s="82" t="s">
        <v>13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spans="1:19" s="11" customFormat="1" ht="16.5" thickTop="1" x14ac:dyDescent="0.25">
      <c r="A10" s="83" t="s">
        <v>14</v>
      </c>
      <c r="B10" s="85" t="s">
        <v>15</v>
      </c>
      <c r="C10" s="85"/>
      <c r="D10" s="87" t="s">
        <v>16</v>
      </c>
      <c r="E10" s="87" t="s">
        <v>17</v>
      </c>
      <c r="F10" s="87" t="s">
        <v>18</v>
      </c>
      <c r="G10" s="87" t="s">
        <v>19</v>
      </c>
      <c r="H10" s="99" t="s">
        <v>20</v>
      </c>
      <c r="I10" s="99"/>
      <c r="J10" s="99"/>
      <c r="K10" s="99"/>
      <c r="L10" s="85" t="s">
        <v>21</v>
      </c>
      <c r="M10" s="85" t="s">
        <v>22</v>
      </c>
      <c r="N10" s="85"/>
      <c r="O10" s="85"/>
      <c r="P10" s="85"/>
      <c r="Q10" s="85"/>
      <c r="R10" s="100"/>
    </row>
    <row r="11" spans="1:19" s="11" customFormat="1" ht="15.75" x14ac:dyDescent="0.25">
      <c r="A11" s="84"/>
      <c r="B11" s="86"/>
      <c r="C11" s="86"/>
      <c r="D11" s="88"/>
      <c r="E11" s="88"/>
      <c r="F11" s="88"/>
      <c r="G11" s="88"/>
      <c r="H11" s="40" t="s">
        <v>23</v>
      </c>
      <c r="I11" s="40" t="s">
        <v>24</v>
      </c>
      <c r="J11" s="40" t="s">
        <v>25</v>
      </c>
      <c r="K11" s="40" t="s">
        <v>26</v>
      </c>
      <c r="L11" s="86"/>
      <c r="M11" s="86"/>
      <c r="N11" s="86"/>
      <c r="O11" s="86"/>
      <c r="P11" s="86"/>
      <c r="Q11" s="86"/>
      <c r="R11" s="101"/>
    </row>
    <row r="12" spans="1:19" s="3" customFormat="1" ht="127.5" customHeight="1" thickBot="1" x14ac:dyDescent="0.3">
      <c r="A12" s="12" t="s">
        <v>27</v>
      </c>
      <c r="B12" s="102" t="s">
        <v>28</v>
      </c>
      <c r="C12" s="102"/>
      <c r="D12" s="13" t="s">
        <v>29</v>
      </c>
      <c r="E12" s="13" t="s">
        <v>85</v>
      </c>
      <c r="F12" s="13">
        <v>1</v>
      </c>
      <c r="G12" s="13">
        <v>1</v>
      </c>
      <c r="H12" s="14"/>
      <c r="I12" s="14"/>
      <c r="J12" s="14">
        <v>1</v>
      </c>
      <c r="K12" s="15"/>
      <c r="L12" s="43">
        <v>1492975</v>
      </c>
      <c r="M12" s="103"/>
      <c r="N12" s="103"/>
      <c r="O12" s="103"/>
      <c r="P12" s="103"/>
      <c r="Q12" s="103"/>
      <c r="R12" s="104"/>
    </row>
    <row r="13" spans="1:19" s="10" customFormat="1" ht="20.25" thickTop="1" x14ac:dyDescent="0.35">
      <c r="A13" s="22" t="s">
        <v>30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8"/>
    </row>
    <row r="14" spans="1:19" s="11" customFormat="1" ht="15.75" x14ac:dyDescent="0.25">
      <c r="A14" s="84" t="s">
        <v>31</v>
      </c>
      <c r="B14" s="86"/>
      <c r="C14" s="88" t="s">
        <v>32</v>
      </c>
      <c r="D14" s="105" t="s">
        <v>33</v>
      </c>
      <c r="E14" s="105"/>
      <c r="F14" s="105"/>
      <c r="G14" s="105"/>
      <c r="H14" s="105" t="s">
        <v>34</v>
      </c>
      <c r="I14" s="105"/>
      <c r="J14" s="105"/>
      <c r="K14" s="105"/>
      <c r="L14" s="86" t="s">
        <v>35</v>
      </c>
      <c r="M14" s="88" t="s">
        <v>36</v>
      </c>
      <c r="N14" s="88"/>
      <c r="O14" s="88"/>
      <c r="P14" s="88"/>
      <c r="Q14" s="88"/>
      <c r="R14" s="89"/>
    </row>
    <row r="15" spans="1:19" s="11" customFormat="1" ht="36" customHeight="1" x14ac:dyDescent="0.25">
      <c r="A15" s="84"/>
      <c r="B15" s="86"/>
      <c r="C15" s="88"/>
      <c r="D15" s="40" t="s">
        <v>37</v>
      </c>
      <c r="E15" s="40" t="s">
        <v>38</v>
      </c>
      <c r="F15" s="40" t="s">
        <v>39</v>
      </c>
      <c r="G15" s="40" t="s">
        <v>40</v>
      </c>
      <c r="H15" s="40" t="s">
        <v>23</v>
      </c>
      <c r="I15" s="40" t="s">
        <v>24</v>
      </c>
      <c r="J15" s="40" t="s">
        <v>25</v>
      </c>
      <c r="K15" s="40" t="s">
        <v>26</v>
      </c>
      <c r="L15" s="86"/>
      <c r="M15" s="41" t="s">
        <v>41</v>
      </c>
      <c r="N15" s="41" t="s">
        <v>42</v>
      </c>
      <c r="O15" s="41" t="s">
        <v>43</v>
      </c>
      <c r="P15" s="41" t="s">
        <v>44</v>
      </c>
      <c r="Q15" s="41" t="s">
        <v>45</v>
      </c>
      <c r="R15" s="42" t="s">
        <v>46</v>
      </c>
    </row>
    <row r="16" spans="1:19" ht="33.75" customHeight="1" x14ac:dyDescent="0.25">
      <c r="A16" s="90" t="s">
        <v>101</v>
      </c>
      <c r="B16" s="91"/>
      <c r="C16" s="94">
        <f>SUM(G16:G17)</f>
        <v>27600</v>
      </c>
      <c r="D16" s="23" t="s">
        <v>47</v>
      </c>
      <c r="E16" s="24">
        <v>6</v>
      </c>
      <c r="F16" s="25">
        <v>100</v>
      </c>
      <c r="G16" s="25">
        <f>+F16*E16</f>
        <v>600</v>
      </c>
      <c r="H16" s="26"/>
      <c r="I16" s="27">
        <v>600</v>
      </c>
      <c r="J16" s="26"/>
      <c r="K16" s="26"/>
      <c r="L16" s="95" t="s">
        <v>48</v>
      </c>
      <c r="M16" s="28" t="s">
        <v>81</v>
      </c>
      <c r="N16" s="28" t="s">
        <v>81</v>
      </c>
      <c r="O16" s="24">
        <v>3</v>
      </c>
      <c r="P16" s="24">
        <v>1</v>
      </c>
      <c r="Q16" s="24">
        <v>1</v>
      </c>
      <c r="R16" s="29">
        <v>1</v>
      </c>
      <c r="S16" s="30"/>
    </row>
    <row r="17" spans="1:19" ht="21" customHeight="1" x14ac:dyDescent="0.25">
      <c r="A17" s="92"/>
      <c r="B17" s="93"/>
      <c r="C17" s="94"/>
      <c r="D17" s="23" t="s">
        <v>49</v>
      </c>
      <c r="E17" s="24">
        <v>120</v>
      </c>
      <c r="F17" s="25">
        <v>225</v>
      </c>
      <c r="G17" s="25">
        <f>+F17*E17</f>
        <v>27000</v>
      </c>
      <c r="H17" s="26"/>
      <c r="I17" s="27">
        <f>+G17</f>
        <v>27000</v>
      </c>
      <c r="J17" s="26"/>
      <c r="K17" s="26"/>
      <c r="L17" s="96"/>
      <c r="M17" s="28" t="s">
        <v>81</v>
      </c>
      <c r="N17" s="28" t="s">
        <v>81</v>
      </c>
      <c r="O17" s="24">
        <v>3</v>
      </c>
      <c r="P17" s="24">
        <v>9</v>
      </c>
      <c r="Q17" s="24">
        <v>2</v>
      </c>
      <c r="R17" s="29">
        <v>1</v>
      </c>
      <c r="S17" s="30"/>
    </row>
    <row r="18" spans="1:19" ht="69.75" customHeight="1" x14ac:dyDescent="0.25">
      <c r="A18" s="92" t="s">
        <v>50</v>
      </c>
      <c r="B18" s="93"/>
      <c r="C18" s="31">
        <f>SUM(G18)</f>
        <v>18000</v>
      </c>
      <c r="D18" s="23" t="s">
        <v>49</v>
      </c>
      <c r="E18" s="24">
        <v>80</v>
      </c>
      <c r="F18" s="25">
        <v>225</v>
      </c>
      <c r="G18" s="25">
        <f>+F18*E18</f>
        <v>18000</v>
      </c>
      <c r="H18" s="26"/>
      <c r="I18" s="25"/>
      <c r="J18" s="26">
        <f>+G18</f>
        <v>18000</v>
      </c>
      <c r="K18" s="26"/>
      <c r="L18" s="32" t="s">
        <v>48</v>
      </c>
      <c r="M18" s="28" t="s">
        <v>81</v>
      </c>
      <c r="N18" s="28" t="s">
        <v>81</v>
      </c>
      <c r="O18" s="24">
        <v>3</v>
      </c>
      <c r="P18" s="24">
        <v>9</v>
      </c>
      <c r="Q18" s="24">
        <v>2</v>
      </c>
      <c r="R18" s="29">
        <v>1</v>
      </c>
      <c r="S18" s="30"/>
    </row>
    <row r="19" spans="1:19" ht="40.5" customHeight="1" x14ac:dyDescent="0.25">
      <c r="A19" s="90" t="s">
        <v>51</v>
      </c>
      <c r="B19" s="91"/>
      <c r="C19" s="97">
        <f>SUM(G19:G20)</f>
        <v>33750</v>
      </c>
      <c r="D19" s="23" t="s">
        <v>52</v>
      </c>
      <c r="E19" s="24">
        <f>1*50</f>
        <v>50</v>
      </c>
      <c r="F19" s="25">
        <v>450</v>
      </c>
      <c r="G19" s="25">
        <f t="shared" ref="G19:G24" si="0">+F19*E19</f>
        <v>22500</v>
      </c>
      <c r="H19" s="26"/>
      <c r="I19" s="25"/>
      <c r="J19" s="26">
        <f>+G19</f>
        <v>22500</v>
      </c>
      <c r="K19" s="26"/>
      <c r="L19" s="95" t="s">
        <v>48</v>
      </c>
      <c r="M19" s="28" t="s">
        <v>81</v>
      </c>
      <c r="N19" s="28" t="s">
        <v>81</v>
      </c>
      <c r="O19" s="24">
        <v>3</v>
      </c>
      <c r="P19" s="24">
        <v>1</v>
      </c>
      <c r="Q19" s="24">
        <v>1</v>
      </c>
      <c r="R19" s="29">
        <v>1</v>
      </c>
      <c r="S19" s="30"/>
    </row>
    <row r="20" spans="1:19" ht="30.75" customHeight="1" x14ac:dyDescent="0.25">
      <c r="A20" s="92"/>
      <c r="B20" s="93"/>
      <c r="C20" s="98"/>
      <c r="D20" s="23" t="s">
        <v>49</v>
      </c>
      <c r="E20" s="24">
        <v>50</v>
      </c>
      <c r="F20" s="25">
        <v>225</v>
      </c>
      <c r="G20" s="25">
        <f t="shared" si="0"/>
        <v>11250</v>
      </c>
      <c r="H20" s="26"/>
      <c r="I20" s="25"/>
      <c r="J20" s="26">
        <f>+G20</f>
        <v>11250</v>
      </c>
      <c r="K20" s="26"/>
      <c r="L20" s="96"/>
      <c r="M20" s="28" t="s">
        <v>81</v>
      </c>
      <c r="N20" s="28" t="s">
        <v>81</v>
      </c>
      <c r="O20" s="24">
        <v>3</v>
      </c>
      <c r="P20" s="24">
        <v>9</v>
      </c>
      <c r="Q20" s="24">
        <v>2</v>
      </c>
      <c r="R20" s="29">
        <v>1</v>
      </c>
      <c r="S20" s="30"/>
    </row>
    <row r="21" spans="1:19" ht="27.75" customHeight="1" x14ac:dyDescent="0.25">
      <c r="A21" s="90" t="s">
        <v>53</v>
      </c>
      <c r="B21" s="91"/>
      <c r="C21" s="97">
        <f>SUM(G21:G24)</f>
        <v>152750</v>
      </c>
      <c r="D21" s="23" t="s">
        <v>105</v>
      </c>
      <c r="E21" s="24">
        <v>50</v>
      </c>
      <c r="F21" s="25">
        <v>450</v>
      </c>
      <c r="G21" s="25">
        <f t="shared" si="0"/>
        <v>22500</v>
      </c>
      <c r="H21" s="26"/>
      <c r="I21" s="25">
        <f>+G21</f>
        <v>22500</v>
      </c>
      <c r="J21" s="26"/>
      <c r="K21" s="26"/>
      <c r="L21" s="95" t="s">
        <v>48</v>
      </c>
      <c r="M21" s="28" t="s">
        <v>81</v>
      </c>
      <c r="N21" s="28" t="s">
        <v>81</v>
      </c>
      <c r="O21" s="24">
        <v>3</v>
      </c>
      <c r="P21" s="24">
        <v>1</v>
      </c>
      <c r="Q21" s="24">
        <v>1</v>
      </c>
      <c r="R21" s="29">
        <v>1</v>
      </c>
      <c r="S21" s="30"/>
    </row>
    <row r="22" spans="1:19" ht="36" customHeight="1" x14ac:dyDescent="0.25">
      <c r="A22" s="92"/>
      <c r="B22" s="93"/>
      <c r="C22" s="98"/>
      <c r="D22" s="23" t="s">
        <v>102</v>
      </c>
      <c r="E22" s="24">
        <v>80</v>
      </c>
      <c r="F22" s="25">
        <v>1500</v>
      </c>
      <c r="G22" s="25">
        <f t="shared" si="0"/>
        <v>120000</v>
      </c>
      <c r="H22" s="26"/>
      <c r="I22" s="25">
        <f>+G22</f>
        <v>120000</v>
      </c>
      <c r="J22" s="26"/>
      <c r="K22" s="26"/>
      <c r="L22" s="106"/>
      <c r="M22" s="28" t="s">
        <v>81</v>
      </c>
      <c r="N22" s="28" t="s">
        <v>81</v>
      </c>
      <c r="O22" s="24">
        <v>2</v>
      </c>
      <c r="P22" s="24">
        <v>8</v>
      </c>
      <c r="Q22" s="24">
        <v>7</v>
      </c>
      <c r="R22" s="29">
        <v>4</v>
      </c>
      <c r="S22" s="30"/>
    </row>
    <row r="23" spans="1:19" ht="15.75" customHeight="1" x14ac:dyDescent="0.25">
      <c r="A23" s="92"/>
      <c r="B23" s="93"/>
      <c r="C23" s="98"/>
      <c r="D23" s="23" t="s">
        <v>54</v>
      </c>
      <c r="E23" s="24">
        <v>50</v>
      </c>
      <c r="F23" s="25">
        <v>195</v>
      </c>
      <c r="G23" s="25">
        <f t="shared" si="0"/>
        <v>9750</v>
      </c>
      <c r="H23" s="26"/>
      <c r="I23" s="25">
        <f>+G23</f>
        <v>9750</v>
      </c>
      <c r="J23" s="26"/>
      <c r="K23" s="26"/>
      <c r="L23" s="106"/>
      <c r="M23" s="28" t="s">
        <v>81</v>
      </c>
      <c r="N23" s="28" t="s">
        <v>81</v>
      </c>
      <c r="O23" s="24">
        <v>3</v>
      </c>
      <c r="P23" s="24">
        <v>3</v>
      </c>
      <c r="Q23" s="24">
        <v>1</v>
      </c>
      <c r="R23" s="29">
        <v>3</v>
      </c>
      <c r="S23" s="30"/>
    </row>
    <row r="24" spans="1:19" ht="27.75" customHeight="1" x14ac:dyDescent="0.25">
      <c r="A24" s="92"/>
      <c r="B24" s="93"/>
      <c r="C24" s="98"/>
      <c r="D24" s="23" t="s">
        <v>55</v>
      </c>
      <c r="E24" s="24">
        <v>1</v>
      </c>
      <c r="F24" s="25">
        <v>500</v>
      </c>
      <c r="G24" s="25">
        <f t="shared" si="0"/>
        <v>500</v>
      </c>
      <c r="H24" s="26"/>
      <c r="I24" s="25">
        <f>+G24</f>
        <v>500</v>
      </c>
      <c r="J24" s="26"/>
      <c r="K24" s="26"/>
      <c r="L24" s="96"/>
      <c r="M24" s="28" t="s">
        <v>81</v>
      </c>
      <c r="N24" s="28" t="s">
        <v>81</v>
      </c>
      <c r="O24" s="24">
        <v>3</v>
      </c>
      <c r="P24" s="24">
        <v>3</v>
      </c>
      <c r="Q24" s="24">
        <v>1</v>
      </c>
      <c r="R24" s="29">
        <v>1</v>
      </c>
      <c r="S24" s="30"/>
    </row>
    <row r="25" spans="1:19" ht="25.5" customHeight="1" thickBot="1" x14ac:dyDescent="0.3">
      <c r="A25" s="107" t="s">
        <v>56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9"/>
      <c r="S25" s="19"/>
    </row>
    <row r="26" spans="1:19" s="3" customFormat="1" ht="16.5" thickTop="1" x14ac:dyDescent="0.25">
      <c r="A26" s="83" t="s">
        <v>14</v>
      </c>
      <c r="B26" s="85" t="s">
        <v>104</v>
      </c>
      <c r="C26" s="85"/>
      <c r="D26" s="87" t="s">
        <v>103</v>
      </c>
      <c r="E26" s="87" t="s">
        <v>17</v>
      </c>
      <c r="F26" s="87" t="s">
        <v>18</v>
      </c>
      <c r="G26" s="87" t="s">
        <v>19</v>
      </c>
      <c r="H26" s="110" t="s">
        <v>20</v>
      </c>
      <c r="I26" s="110"/>
      <c r="J26" s="110"/>
      <c r="K26" s="110"/>
      <c r="L26" s="85" t="s">
        <v>21</v>
      </c>
      <c r="M26" s="85" t="s">
        <v>22</v>
      </c>
      <c r="N26" s="85"/>
      <c r="O26" s="85"/>
      <c r="P26" s="85"/>
      <c r="Q26" s="85"/>
      <c r="R26" s="100"/>
    </row>
    <row r="27" spans="1:19" s="3" customFormat="1" ht="15.75" x14ac:dyDescent="0.25">
      <c r="A27" s="84"/>
      <c r="B27" s="86"/>
      <c r="C27" s="86"/>
      <c r="D27" s="88"/>
      <c r="E27" s="88"/>
      <c r="F27" s="88"/>
      <c r="G27" s="88"/>
      <c r="H27" s="40" t="s">
        <v>23</v>
      </c>
      <c r="I27" s="40" t="s">
        <v>24</v>
      </c>
      <c r="J27" s="40" t="s">
        <v>25</v>
      </c>
      <c r="K27" s="40" t="s">
        <v>26</v>
      </c>
      <c r="L27" s="86"/>
      <c r="M27" s="86"/>
      <c r="N27" s="86"/>
      <c r="O27" s="86"/>
      <c r="P27" s="86"/>
      <c r="Q27" s="86"/>
      <c r="R27" s="101"/>
    </row>
    <row r="28" spans="1:19" s="3" customFormat="1" ht="53.25" customHeight="1" thickBot="1" x14ac:dyDescent="0.3">
      <c r="A28" s="12" t="s">
        <v>57</v>
      </c>
      <c r="B28" s="102" t="s">
        <v>100</v>
      </c>
      <c r="C28" s="102"/>
      <c r="D28" s="13" t="s">
        <v>58</v>
      </c>
      <c r="E28" s="13" t="s">
        <v>59</v>
      </c>
      <c r="F28" s="13">
        <v>0</v>
      </c>
      <c r="G28" s="13">
        <v>1</v>
      </c>
      <c r="H28" s="14"/>
      <c r="I28" s="14"/>
      <c r="J28" s="14"/>
      <c r="K28" s="15"/>
      <c r="L28" s="16">
        <f>SUM(C32)</f>
        <v>1065000</v>
      </c>
      <c r="M28" s="103"/>
      <c r="N28" s="103"/>
      <c r="O28" s="103"/>
      <c r="P28" s="103"/>
      <c r="Q28" s="103"/>
      <c r="R28" s="104"/>
    </row>
    <row r="29" spans="1:19" s="3" customFormat="1" ht="21.75" customHeight="1" thickTop="1" x14ac:dyDescent="0.25">
      <c r="A29" s="111" t="s">
        <v>30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3"/>
    </row>
    <row r="30" spans="1:19" s="3" customFormat="1" ht="15.75" x14ac:dyDescent="0.25">
      <c r="A30" s="84" t="s">
        <v>31</v>
      </c>
      <c r="B30" s="86"/>
      <c r="C30" s="88" t="s">
        <v>32</v>
      </c>
      <c r="D30" s="105" t="s">
        <v>33</v>
      </c>
      <c r="E30" s="105"/>
      <c r="F30" s="105"/>
      <c r="G30" s="105"/>
      <c r="H30" s="105" t="s">
        <v>34</v>
      </c>
      <c r="I30" s="105"/>
      <c r="J30" s="105"/>
      <c r="K30" s="105"/>
      <c r="L30" s="86" t="s">
        <v>35</v>
      </c>
      <c r="M30" s="88" t="s">
        <v>36</v>
      </c>
      <c r="N30" s="88"/>
      <c r="O30" s="88"/>
      <c r="P30" s="88"/>
      <c r="Q30" s="88"/>
      <c r="R30" s="89"/>
    </row>
    <row r="31" spans="1:19" s="3" customFormat="1" ht="48" x14ac:dyDescent="0.25">
      <c r="A31" s="84"/>
      <c r="B31" s="86"/>
      <c r="C31" s="88"/>
      <c r="D31" s="40" t="s">
        <v>37</v>
      </c>
      <c r="E31" s="40" t="s">
        <v>38</v>
      </c>
      <c r="F31" s="40" t="s">
        <v>39</v>
      </c>
      <c r="G31" s="40" t="s">
        <v>40</v>
      </c>
      <c r="H31" s="40" t="s">
        <v>23</v>
      </c>
      <c r="I31" s="40" t="s">
        <v>24</v>
      </c>
      <c r="J31" s="40" t="s">
        <v>25</v>
      </c>
      <c r="K31" s="40" t="s">
        <v>26</v>
      </c>
      <c r="L31" s="86"/>
      <c r="M31" s="41" t="s">
        <v>41</v>
      </c>
      <c r="N31" s="41" t="s">
        <v>42</v>
      </c>
      <c r="O31" s="41" t="s">
        <v>43</v>
      </c>
      <c r="P31" s="41" t="s">
        <v>44</v>
      </c>
      <c r="Q31" s="41" t="s">
        <v>45</v>
      </c>
      <c r="R31" s="42" t="s">
        <v>46</v>
      </c>
    </row>
    <row r="32" spans="1:19" s="3" customFormat="1" ht="15.75" customHeight="1" x14ac:dyDescent="0.25">
      <c r="A32" s="114" t="s">
        <v>60</v>
      </c>
      <c r="B32" s="115"/>
      <c r="C32" s="97">
        <f>SUM(G32:G34)</f>
        <v>1065000</v>
      </c>
      <c r="D32" s="23" t="s">
        <v>61</v>
      </c>
      <c r="E32" s="24">
        <v>1</v>
      </c>
      <c r="F32" s="25">
        <v>850000</v>
      </c>
      <c r="G32" s="25">
        <f>+F32*E32</f>
        <v>850000</v>
      </c>
      <c r="H32" s="26"/>
      <c r="I32" s="26">
        <f>+G32</f>
        <v>850000</v>
      </c>
      <c r="J32" s="26"/>
      <c r="K32" s="26"/>
      <c r="L32" s="95" t="s">
        <v>62</v>
      </c>
      <c r="M32" s="28" t="s">
        <v>81</v>
      </c>
      <c r="N32" s="28" t="s">
        <v>81</v>
      </c>
      <c r="O32" s="24">
        <v>2</v>
      </c>
      <c r="P32" s="24">
        <v>8</v>
      </c>
      <c r="Q32" s="24">
        <v>7</v>
      </c>
      <c r="R32" s="29">
        <v>1</v>
      </c>
    </row>
    <row r="33" spans="1:19" s="3" customFormat="1" x14ac:dyDescent="0.25">
      <c r="A33" s="116"/>
      <c r="B33" s="117"/>
      <c r="C33" s="98"/>
      <c r="D33" s="78" t="s">
        <v>63</v>
      </c>
      <c r="E33" s="24">
        <v>1</v>
      </c>
      <c r="F33" s="25">
        <v>175000</v>
      </c>
      <c r="G33" s="25">
        <f>+F33*E33</f>
        <v>175000</v>
      </c>
      <c r="H33" s="26"/>
      <c r="I33" s="26">
        <f t="shared" ref="I33:I34" si="1">+G33</f>
        <v>175000</v>
      </c>
      <c r="J33" s="26"/>
      <c r="K33" s="26"/>
      <c r="L33" s="106"/>
      <c r="M33" s="28" t="s">
        <v>81</v>
      </c>
      <c r="N33" s="28" t="s">
        <v>81</v>
      </c>
      <c r="O33" s="24">
        <v>2</v>
      </c>
      <c r="P33" s="24">
        <v>2</v>
      </c>
      <c r="Q33" s="24">
        <v>1</v>
      </c>
      <c r="R33" s="29">
        <v>2</v>
      </c>
    </row>
    <row r="34" spans="1:19" s="3" customFormat="1" x14ac:dyDescent="0.25">
      <c r="A34" s="116"/>
      <c r="B34" s="117"/>
      <c r="C34" s="98"/>
      <c r="D34" s="23" t="s">
        <v>64</v>
      </c>
      <c r="E34" s="24">
        <v>1</v>
      </c>
      <c r="F34" s="25">
        <v>40000</v>
      </c>
      <c r="G34" s="25">
        <f>+F34*E34</f>
        <v>40000</v>
      </c>
      <c r="H34" s="26"/>
      <c r="I34" s="26">
        <f t="shared" si="1"/>
        <v>40000</v>
      </c>
      <c r="J34" s="26"/>
      <c r="K34" s="26"/>
      <c r="L34" s="96"/>
      <c r="M34" s="28" t="s">
        <v>81</v>
      </c>
      <c r="N34" s="28" t="s">
        <v>81</v>
      </c>
      <c r="O34" s="24">
        <v>2</v>
      </c>
      <c r="P34" s="24">
        <v>2</v>
      </c>
      <c r="Q34" s="24">
        <v>1</v>
      </c>
      <c r="R34" s="29">
        <v>1</v>
      </c>
    </row>
    <row r="35" spans="1:19" s="3" customFormat="1" ht="16.5" thickBot="1" x14ac:dyDescent="0.3">
      <c r="A35" s="107" t="s">
        <v>56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9"/>
    </row>
    <row r="36" spans="1:19" s="3" customFormat="1" ht="16.5" customHeight="1" thickTop="1" x14ac:dyDescent="0.25">
      <c r="A36" s="83" t="s">
        <v>14</v>
      </c>
      <c r="B36" s="85" t="s">
        <v>104</v>
      </c>
      <c r="C36" s="85"/>
      <c r="D36" s="87" t="s">
        <v>16</v>
      </c>
      <c r="E36" s="87" t="s">
        <v>17</v>
      </c>
      <c r="F36" s="87" t="s">
        <v>18</v>
      </c>
      <c r="G36" s="87" t="s">
        <v>19</v>
      </c>
      <c r="H36" s="110" t="s">
        <v>20</v>
      </c>
      <c r="I36" s="110"/>
      <c r="J36" s="110"/>
      <c r="K36" s="110"/>
      <c r="L36" s="85" t="s">
        <v>21</v>
      </c>
      <c r="M36" s="85" t="s">
        <v>22</v>
      </c>
      <c r="N36" s="85"/>
      <c r="O36" s="85"/>
      <c r="P36" s="85"/>
      <c r="Q36" s="85"/>
      <c r="R36" s="100"/>
    </row>
    <row r="37" spans="1:19" s="3" customFormat="1" ht="15.75" x14ac:dyDescent="0.25">
      <c r="A37" s="84"/>
      <c r="B37" s="86"/>
      <c r="C37" s="86"/>
      <c r="D37" s="88"/>
      <c r="E37" s="88"/>
      <c r="F37" s="88"/>
      <c r="G37" s="88"/>
      <c r="H37" s="40" t="s">
        <v>23</v>
      </c>
      <c r="I37" s="40" t="s">
        <v>24</v>
      </c>
      <c r="J37" s="40" t="s">
        <v>25</v>
      </c>
      <c r="K37" s="40" t="s">
        <v>26</v>
      </c>
      <c r="L37" s="86"/>
      <c r="M37" s="86"/>
      <c r="N37" s="86"/>
      <c r="O37" s="86"/>
      <c r="P37" s="86"/>
      <c r="Q37" s="86"/>
      <c r="R37" s="101"/>
    </row>
    <row r="38" spans="1:19" s="3" customFormat="1" ht="170.25" customHeight="1" thickBot="1" x14ac:dyDescent="0.3">
      <c r="A38" s="79" t="s">
        <v>96</v>
      </c>
      <c r="B38" s="118" t="s">
        <v>97</v>
      </c>
      <c r="C38" s="118"/>
      <c r="D38" s="13" t="s">
        <v>65</v>
      </c>
      <c r="E38" s="20" t="s">
        <v>59</v>
      </c>
      <c r="F38" s="13">
        <v>0</v>
      </c>
      <c r="G38" s="13">
        <v>1</v>
      </c>
      <c r="H38" s="14"/>
      <c r="I38" s="14"/>
      <c r="J38" s="14">
        <v>1</v>
      </c>
      <c r="K38" s="15"/>
      <c r="L38" s="16">
        <f>SUM(C42:C55)</f>
        <v>521000</v>
      </c>
      <c r="M38" s="103"/>
      <c r="N38" s="103"/>
      <c r="O38" s="103"/>
      <c r="P38" s="103"/>
      <c r="Q38" s="103"/>
      <c r="R38" s="104"/>
    </row>
    <row r="39" spans="1:19" s="3" customFormat="1" ht="20.25" thickTop="1" x14ac:dyDescent="0.35">
      <c r="A39" s="22" t="s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8"/>
    </row>
    <row r="40" spans="1:19" s="3" customFormat="1" ht="15.75" customHeight="1" x14ac:dyDescent="0.25">
      <c r="A40" s="84" t="s">
        <v>31</v>
      </c>
      <c r="B40" s="86"/>
      <c r="C40" s="88" t="s">
        <v>32</v>
      </c>
      <c r="D40" s="105" t="s">
        <v>33</v>
      </c>
      <c r="E40" s="105"/>
      <c r="F40" s="105"/>
      <c r="G40" s="105"/>
      <c r="H40" s="105" t="s">
        <v>34</v>
      </c>
      <c r="I40" s="105"/>
      <c r="J40" s="105"/>
      <c r="K40" s="105"/>
      <c r="L40" s="86" t="s">
        <v>35</v>
      </c>
      <c r="M40" s="88" t="s">
        <v>36</v>
      </c>
      <c r="N40" s="88"/>
      <c r="O40" s="88"/>
      <c r="P40" s="88"/>
      <c r="Q40" s="88"/>
      <c r="R40" s="89"/>
      <c r="S40" s="33"/>
    </row>
    <row r="41" spans="1:19" s="3" customFormat="1" ht="48" x14ac:dyDescent="0.25">
      <c r="A41" s="84"/>
      <c r="B41" s="86"/>
      <c r="C41" s="88"/>
      <c r="D41" s="40" t="s">
        <v>37</v>
      </c>
      <c r="E41" s="40" t="s">
        <v>38</v>
      </c>
      <c r="F41" s="40" t="s">
        <v>39</v>
      </c>
      <c r="G41" s="40" t="s">
        <v>40</v>
      </c>
      <c r="H41" s="40" t="s">
        <v>23</v>
      </c>
      <c r="I41" s="40" t="s">
        <v>24</v>
      </c>
      <c r="J41" s="40" t="s">
        <v>25</v>
      </c>
      <c r="K41" s="40" t="s">
        <v>26</v>
      </c>
      <c r="L41" s="86"/>
      <c r="M41" s="41" t="s">
        <v>41</v>
      </c>
      <c r="N41" s="41" t="s">
        <v>42</v>
      </c>
      <c r="O41" s="41" t="s">
        <v>43</v>
      </c>
      <c r="P41" s="41" t="s">
        <v>44</v>
      </c>
      <c r="Q41" s="41" t="s">
        <v>45</v>
      </c>
      <c r="R41" s="42" t="s">
        <v>46</v>
      </c>
      <c r="S41" s="33"/>
    </row>
    <row r="42" spans="1:19" ht="40.5" customHeight="1" thickBot="1" x14ac:dyDescent="0.3">
      <c r="A42" s="132" t="s">
        <v>86</v>
      </c>
      <c r="B42" s="133"/>
      <c r="C42" s="61">
        <f>G42</f>
        <v>66000</v>
      </c>
      <c r="D42" s="62" t="s">
        <v>95</v>
      </c>
      <c r="E42" s="63">
        <v>600</v>
      </c>
      <c r="F42" s="64">
        <v>110</v>
      </c>
      <c r="G42" s="64">
        <f>+E42*F42</f>
        <v>66000</v>
      </c>
      <c r="H42" s="54"/>
      <c r="I42" s="54"/>
      <c r="J42" s="64">
        <f t="shared" ref="J42" si="2">+G42</f>
        <v>66000</v>
      </c>
      <c r="K42" s="54"/>
      <c r="L42" s="95"/>
      <c r="M42" s="28" t="s">
        <v>81</v>
      </c>
      <c r="N42" s="28"/>
      <c r="O42" s="24">
        <v>6</v>
      </c>
      <c r="P42" s="24">
        <v>5</v>
      </c>
      <c r="Q42" s="24">
        <v>5</v>
      </c>
      <c r="R42" s="29"/>
    </row>
    <row r="43" spans="1:19" ht="52.5" customHeight="1" thickBot="1" x14ac:dyDescent="0.3">
      <c r="A43" s="130" t="s">
        <v>68</v>
      </c>
      <c r="B43" s="131"/>
      <c r="C43" s="55">
        <f>SUM(G43)</f>
        <v>30000</v>
      </c>
      <c r="D43" s="56" t="s">
        <v>69</v>
      </c>
      <c r="E43" s="57">
        <v>60</v>
      </c>
      <c r="F43" s="58">
        <v>500</v>
      </c>
      <c r="G43" s="58">
        <f>+E43*F43</f>
        <v>30000</v>
      </c>
      <c r="H43" s="59">
        <v>7500</v>
      </c>
      <c r="I43" s="59">
        <v>7500</v>
      </c>
      <c r="J43" s="60">
        <v>7500</v>
      </c>
      <c r="K43" s="60">
        <v>7500</v>
      </c>
      <c r="L43" s="106"/>
      <c r="M43" s="65" t="s">
        <v>81</v>
      </c>
      <c r="N43" s="65"/>
      <c r="O43" s="63">
        <v>2</v>
      </c>
      <c r="P43" s="63">
        <v>4</v>
      </c>
      <c r="Q43" s="63">
        <v>1</v>
      </c>
      <c r="R43" s="66"/>
    </row>
    <row r="44" spans="1:19" ht="42.75" customHeight="1" thickBot="1" x14ac:dyDescent="0.3">
      <c r="A44" s="134" t="s">
        <v>87</v>
      </c>
      <c r="B44" s="135"/>
      <c r="C44" s="55">
        <f>SUM(G44)</f>
        <v>10000</v>
      </c>
      <c r="D44" s="56" t="s">
        <v>88</v>
      </c>
      <c r="E44" s="57">
        <v>1</v>
      </c>
      <c r="F44" s="58">
        <v>10000</v>
      </c>
      <c r="G44" s="58">
        <f>E44*F44</f>
        <v>10000</v>
      </c>
      <c r="H44" s="59"/>
      <c r="I44" s="58">
        <f>G44</f>
        <v>10000</v>
      </c>
      <c r="J44" s="60"/>
      <c r="K44" s="60"/>
      <c r="L44" s="106"/>
      <c r="M44" s="67" t="s">
        <v>81</v>
      </c>
      <c r="N44" s="67" t="s">
        <v>98</v>
      </c>
      <c r="O44" s="68">
        <v>2</v>
      </c>
      <c r="P44" s="68">
        <v>2</v>
      </c>
      <c r="Q44" s="68">
        <v>2</v>
      </c>
      <c r="R44" s="69"/>
    </row>
    <row r="45" spans="1:19" ht="18" customHeight="1" x14ac:dyDescent="0.25">
      <c r="A45" s="121" t="s">
        <v>94</v>
      </c>
      <c r="B45" s="122"/>
      <c r="C45" s="119">
        <f>SUM(G45:G48)</f>
        <v>144500</v>
      </c>
      <c r="D45" s="52" t="s">
        <v>52</v>
      </c>
      <c r="E45" s="53">
        <v>100</v>
      </c>
      <c r="F45" s="45">
        <v>450</v>
      </c>
      <c r="G45" s="45">
        <f>F45*E45</f>
        <v>45000</v>
      </c>
      <c r="H45" s="44">
        <f>G45/4</f>
        <v>11250</v>
      </c>
      <c r="I45" s="45">
        <f>G45/4</f>
        <v>11250</v>
      </c>
      <c r="J45" s="46">
        <f>G45/4</f>
        <v>11250</v>
      </c>
      <c r="K45" s="45">
        <f>G45/4</f>
        <v>11250</v>
      </c>
      <c r="L45" s="106"/>
      <c r="M45" s="28" t="s">
        <v>81</v>
      </c>
      <c r="N45" s="28" t="s">
        <v>81</v>
      </c>
      <c r="O45" s="70">
        <v>3</v>
      </c>
      <c r="P45" s="70">
        <v>1</v>
      </c>
      <c r="Q45" s="70">
        <v>1</v>
      </c>
      <c r="R45" s="71">
        <v>1</v>
      </c>
    </row>
    <row r="46" spans="1:19" ht="18" customHeight="1" x14ac:dyDescent="0.25">
      <c r="A46" s="123"/>
      <c r="B46" s="124"/>
      <c r="C46" s="119"/>
      <c r="D46" s="34" t="s">
        <v>70</v>
      </c>
      <c r="E46" s="35">
        <v>100</v>
      </c>
      <c r="F46" s="36">
        <v>750</v>
      </c>
      <c r="G46" s="36">
        <f t="shared" ref="G46:G48" si="3">F46*E46</f>
        <v>75000</v>
      </c>
      <c r="H46" s="37">
        <f>G46/4</f>
        <v>18750</v>
      </c>
      <c r="I46" s="36">
        <f>G46/4</f>
        <v>18750</v>
      </c>
      <c r="J46" s="38">
        <f>G46/4</f>
        <v>18750</v>
      </c>
      <c r="K46" s="36">
        <f>G46/4</f>
        <v>18750</v>
      </c>
      <c r="L46" s="106"/>
      <c r="M46" s="28" t="s">
        <v>81</v>
      </c>
      <c r="N46" s="28" t="s">
        <v>81</v>
      </c>
      <c r="O46" s="24">
        <v>3</v>
      </c>
      <c r="P46" s="24">
        <v>1</v>
      </c>
      <c r="Q46" s="24">
        <v>1</v>
      </c>
      <c r="R46" s="29">
        <v>1</v>
      </c>
    </row>
    <row r="47" spans="1:19" ht="21" customHeight="1" x14ac:dyDescent="0.25">
      <c r="A47" s="125"/>
      <c r="B47" s="124"/>
      <c r="C47" s="119"/>
      <c r="D47" s="34" t="s">
        <v>71</v>
      </c>
      <c r="E47" s="35">
        <v>100</v>
      </c>
      <c r="F47" s="36">
        <v>225</v>
      </c>
      <c r="G47" s="36">
        <f t="shared" si="3"/>
        <v>22500</v>
      </c>
      <c r="H47" s="37">
        <f>G47/4</f>
        <v>5625</v>
      </c>
      <c r="I47" s="36">
        <f>G47/4</f>
        <v>5625</v>
      </c>
      <c r="J47" s="38">
        <f>G47/4</f>
        <v>5625</v>
      </c>
      <c r="K47" s="36">
        <f>G47/4</f>
        <v>5625</v>
      </c>
      <c r="L47" s="106"/>
      <c r="M47" s="28" t="s">
        <v>81</v>
      </c>
      <c r="N47" s="28" t="s">
        <v>81</v>
      </c>
      <c r="O47" s="24">
        <v>3</v>
      </c>
      <c r="P47" s="24">
        <v>3</v>
      </c>
      <c r="Q47" s="24">
        <v>5</v>
      </c>
      <c r="R47" s="29"/>
    </row>
    <row r="48" spans="1:19" ht="18" customHeight="1" thickBot="1" x14ac:dyDescent="0.3">
      <c r="A48" s="126"/>
      <c r="B48" s="127"/>
      <c r="C48" s="120"/>
      <c r="D48" s="47" t="s">
        <v>55</v>
      </c>
      <c r="E48" s="48">
        <v>4</v>
      </c>
      <c r="F48" s="49">
        <v>500</v>
      </c>
      <c r="G48" s="49">
        <f t="shared" si="3"/>
        <v>2000</v>
      </c>
      <c r="H48" s="50">
        <f>G48/4</f>
        <v>500</v>
      </c>
      <c r="I48" s="49">
        <f>G48/4</f>
        <v>500</v>
      </c>
      <c r="J48" s="51">
        <f>G48/4</f>
        <v>500</v>
      </c>
      <c r="K48" s="49">
        <f>G48/4</f>
        <v>500</v>
      </c>
      <c r="L48" s="106"/>
      <c r="M48" s="65" t="s">
        <v>81</v>
      </c>
      <c r="N48" s="65" t="s">
        <v>98</v>
      </c>
      <c r="O48" s="63">
        <v>3</v>
      </c>
      <c r="P48" s="63">
        <v>3</v>
      </c>
      <c r="Q48" s="63">
        <v>2</v>
      </c>
      <c r="R48" s="66"/>
    </row>
    <row r="49" spans="1:18" ht="19.5" customHeight="1" x14ac:dyDescent="0.25">
      <c r="A49" s="121" t="s">
        <v>93</v>
      </c>
      <c r="B49" s="122"/>
      <c r="C49" s="119">
        <f>SUM(G49:G52)</f>
        <v>144500</v>
      </c>
      <c r="D49" s="52" t="s">
        <v>52</v>
      </c>
      <c r="E49" s="53">
        <v>100</v>
      </c>
      <c r="F49" s="45">
        <v>450</v>
      </c>
      <c r="G49" s="45">
        <f>F49*E49</f>
        <v>45000</v>
      </c>
      <c r="H49" s="44">
        <f>G49/4</f>
        <v>11250</v>
      </c>
      <c r="I49" s="45">
        <f t="shared" ref="I49:I55" si="4">G49/4</f>
        <v>11250</v>
      </c>
      <c r="J49" s="46">
        <f t="shared" ref="J49:J55" si="5">G49/4</f>
        <v>11250</v>
      </c>
      <c r="K49" s="45">
        <f t="shared" ref="K49:K55" si="6">G49/4</f>
        <v>11250</v>
      </c>
      <c r="L49" s="106"/>
      <c r="M49" s="28" t="s">
        <v>81</v>
      </c>
      <c r="N49" s="28" t="s">
        <v>81</v>
      </c>
      <c r="O49" s="70">
        <v>3</v>
      </c>
      <c r="P49" s="70">
        <v>1</v>
      </c>
      <c r="Q49" s="70">
        <v>1</v>
      </c>
      <c r="R49" s="71">
        <v>1</v>
      </c>
    </row>
    <row r="50" spans="1:18" ht="13.5" customHeight="1" x14ac:dyDescent="0.25">
      <c r="A50" s="123"/>
      <c r="B50" s="124"/>
      <c r="C50" s="119"/>
      <c r="D50" s="34" t="s">
        <v>70</v>
      </c>
      <c r="E50" s="35">
        <v>100</v>
      </c>
      <c r="F50" s="36">
        <v>750</v>
      </c>
      <c r="G50" s="36">
        <f t="shared" ref="G50:G52" si="7">F50*E50</f>
        <v>75000</v>
      </c>
      <c r="H50" s="37">
        <f t="shared" ref="H50:H55" si="8">G50/4</f>
        <v>18750</v>
      </c>
      <c r="I50" s="36">
        <f t="shared" si="4"/>
        <v>18750</v>
      </c>
      <c r="J50" s="38">
        <f t="shared" si="5"/>
        <v>18750</v>
      </c>
      <c r="K50" s="36">
        <f t="shared" si="6"/>
        <v>18750</v>
      </c>
      <c r="L50" s="106"/>
      <c r="M50" s="28" t="s">
        <v>81</v>
      </c>
      <c r="N50" s="28" t="s">
        <v>81</v>
      </c>
      <c r="O50" s="24">
        <v>3</v>
      </c>
      <c r="P50" s="24">
        <v>1</v>
      </c>
      <c r="Q50" s="24">
        <v>1</v>
      </c>
      <c r="R50" s="29">
        <v>1</v>
      </c>
    </row>
    <row r="51" spans="1:18" ht="21" customHeight="1" x14ac:dyDescent="0.25">
      <c r="A51" s="125"/>
      <c r="B51" s="124"/>
      <c r="C51" s="119"/>
      <c r="D51" s="34" t="s">
        <v>71</v>
      </c>
      <c r="E51" s="35">
        <v>100</v>
      </c>
      <c r="F51" s="36">
        <v>225</v>
      </c>
      <c r="G51" s="36">
        <f t="shared" si="7"/>
        <v>22500</v>
      </c>
      <c r="H51" s="37">
        <f t="shared" si="8"/>
        <v>5625</v>
      </c>
      <c r="I51" s="36">
        <f t="shared" si="4"/>
        <v>5625</v>
      </c>
      <c r="J51" s="38">
        <f t="shared" si="5"/>
        <v>5625</v>
      </c>
      <c r="K51" s="36">
        <f t="shared" si="6"/>
        <v>5625</v>
      </c>
      <c r="L51" s="106"/>
      <c r="M51" s="28" t="s">
        <v>81</v>
      </c>
      <c r="N51" s="28" t="s">
        <v>81</v>
      </c>
      <c r="O51" s="24">
        <v>3</v>
      </c>
      <c r="P51" s="24">
        <v>3</v>
      </c>
      <c r="Q51" s="24">
        <v>5</v>
      </c>
      <c r="R51" s="29"/>
    </row>
    <row r="52" spans="1:18" ht="20.25" customHeight="1" thickBot="1" x14ac:dyDescent="0.3">
      <c r="A52" s="126"/>
      <c r="B52" s="127"/>
      <c r="C52" s="120"/>
      <c r="D52" s="47" t="s">
        <v>55</v>
      </c>
      <c r="E52" s="48">
        <v>4</v>
      </c>
      <c r="F52" s="49">
        <v>500</v>
      </c>
      <c r="G52" s="49">
        <f t="shared" si="7"/>
        <v>2000</v>
      </c>
      <c r="H52" s="50">
        <f t="shared" si="8"/>
        <v>500</v>
      </c>
      <c r="I52" s="49">
        <f t="shared" si="4"/>
        <v>500</v>
      </c>
      <c r="J52" s="51">
        <f t="shared" si="5"/>
        <v>500</v>
      </c>
      <c r="K52" s="49">
        <f t="shared" si="6"/>
        <v>500</v>
      </c>
      <c r="L52" s="106"/>
      <c r="M52" s="65" t="s">
        <v>81</v>
      </c>
      <c r="N52" s="65" t="s">
        <v>98</v>
      </c>
      <c r="O52" s="63">
        <v>3</v>
      </c>
      <c r="P52" s="63">
        <v>3</v>
      </c>
      <c r="Q52" s="63">
        <v>2</v>
      </c>
      <c r="R52" s="66"/>
    </row>
    <row r="53" spans="1:18" ht="16.5" customHeight="1" x14ac:dyDescent="0.25">
      <c r="A53" s="136" t="s">
        <v>89</v>
      </c>
      <c r="B53" s="137"/>
      <c r="C53" s="128">
        <f>SUM(G53:G55)</f>
        <v>126000</v>
      </c>
      <c r="D53" s="72" t="s">
        <v>90</v>
      </c>
      <c r="E53" s="70">
        <v>20</v>
      </c>
      <c r="F53" s="73">
        <v>1800</v>
      </c>
      <c r="G53" s="74">
        <f>+F53*E53</f>
        <v>36000</v>
      </c>
      <c r="H53" s="75">
        <f t="shared" si="8"/>
        <v>9000</v>
      </c>
      <c r="I53" s="76">
        <f t="shared" si="4"/>
        <v>9000</v>
      </c>
      <c r="J53" s="77">
        <f t="shared" si="5"/>
        <v>9000</v>
      </c>
      <c r="K53" s="76">
        <f t="shared" si="6"/>
        <v>9000</v>
      </c>
      <c r="L53" s="106"/>
      <c r="M53" s="28" t="s">
        <v>81</v>
      </c>
      <c r="N53" s="28" t="s">
        <v>81</v>
      </c>
      <c r="O53" s="70">
        <v>2</v>
      </c>
      <c r="P53" s="70">
        <v>3</v>
      </c>
      <c r="Q53" s="70">
        <v>1</v>
      </c>
      <c r="R53" s="71"/>
    </row>
    <row r="54" spans="1:18" ht="15.75" customHeight="1" x14ac:dyDescent="0.25">
      <c r="A54" s="116"/>
      <c r="B54" s="117"/>
      <c r="C54" s="94"/>
      <c r="D54" s="23" t="s">
        <v>91</v>
      </c>
      <c r="E54" s="24">
        <v>20</v>
      </c>
      <c r="F54" s="25">
        <v>1500</v>
      </c>
      <c r="G54" s="26">
        <f t="shared" ref="G54:G55" si="9">+F54*E54</f>
        <v>30000</v>
      </c>
      <c r="H54" s="37">
        <f t="shared" si="8"/>
        <v>7500</v>
      </c>
      <c r="I54" s="36">
        <f t="shared" si="4"/>
        <v>7500</v>
      </c>
      <c r="J54" s="38">
        <f t="shared" si="5"/>
        <v>7500</v>
      </c>
      <c r="K54" s="36">
        <f t="shared" si="6"/>
        <v>7500</v>
      </c>
      <c r="L54" s="106"/>
      <c r="M54" s="28" t="s">
        <v>81</v>
      </c>
      <c r="N54" s="28" t="s">
        <v>81</v>
      </c>
      <c r="O54" s="24">
        <v>2</v>
      </c>
      <c r="P54" s="24">
        <v>3</v>
      </c>
      <c r="Q54" s="24">
        <v>1</v>
      </c>
      <c r="R54" s="29"/>
    </row>
    <row r="55" spans="1:18" ht="23.25" customHeight="1" thickBot="1" x14ac:dyDescent="0.3">
      <c r="A55" s="138"/>
      <c r="B55" s="139"/>
      <c r="C55" s="129"/>
      <c r="D55" s="62" t="s">
        <v>92</v>
      </c>
      <c r="E55" s="63">
        <v>240</v>
      </c>
      <c r="F55" s="64">
        <v>250</v>
      </c>
      <c r="G55" s="49">
        <f t="shared" si="9"/>
        <v>60000</v>
      </c>
      <c r="H55" s="50">
        <f t="shared" si="8"/>
        <v>15000</v>
      </c>
      <c r="I55" s="49">
        <f t="shared" si="4"/>
        <v>15000</v>
      </c>
      <c r="J55" s="51">
        <f t="shared" si="5"/>
        <v>15000</v>
      </c>
      <c r="K55" s="49">
        <f t="shared" si="6"/>
        <v>15000</v>
      </c>
      <c r="L55" s="106"/>
      <c r="M55" s="28" t="s">
        <v>81</v>
      </c>
      <c r="N55" s="28" t="s">
        <v>81</v>
      </c>
      <c r="O55" s="24">
        <v>3</v>
      </c>
      <c r="P55" s="24">
        <v>7</v>
      </c>
      <c r="Q55" s="24">
        <v>1</v>
      </c>
      <c r="R55" s="29">
        <v>2</v>
      </c>
    </row>
    <row r="56" spans="1:18" ht="16.5" customHeight="1" thickTop="1" x14ac:dyDescent="0.25">
      <c r="A56" s="83" t="s">
        <v>14</v>
      </c>
      <c r="B56" s="85" t="s">
        <v>15</v>
      </c>
      <c r="C56" s="85"/>
      <c r="D56" s="87" t="s">
        <v>16</v>
      </c>
      <c r="E56" s="87" t="s">
        <v>17</v>
      </c>
      <c r="F56" s="87" t="s">
        <v>18</v>
      </c>
      <c r="G56" s="87" t="s">
        <v>19</v>
      </c>
      <c r="H56" s="110" t="s">
        <v>20</v>
      </c>
      <c r="I56" s="110"/>
      <c r="J56" s="110"/>
      <c r="K56" s="110"/>
      <c r="L56" s="85" t="s">
        <v>21</v>
      </c>
      <c r="M56" s="85" t="s">
        <v>22</v>
      </c>
      <c r="N56" s="85"/>
      <c r="O56" s="85"/>
      <c r="P56" s="85"/>
      <c r="Q56" s="85"/>
      <c r="R56" s="100"/>
    </row>
    <row r="57" spans="1:18" ht="15.75" x14ac:dyDescent="0.25">
      <c r="A57" s="84"/>
      <c r="B57" s="86"/>
      <c r="C57" s="86"/>
      <c r="D57" s="88"/>
      <c r="E57" s="88"/>
      <c r="F57" s="88"/>
      <c r="G57" s="88"/>
      <c r="H57" s="40" t="s">
        <v>23</v>
      </c>
      <c r="I57" s="40" t="s">
        <v>24</v>
      </c>
      <c r="J57" s="40" t="s">
        <v>25</v>
      </c>
      <c r="K57" s="40" t="s">
        <v>26</v>
      </c>
      <c r="L57" s="86"/>
      <c r="M57" s="86"/>
      <c r="N57" s="86"/>
      <c r="O57" s="86"/>
      <c r="P57" s="86"/>
      <c r="Q57" s="86"/>
      <c r="R57" s="101"/>
    </row>
    <row r="58" spans="1:18" ht="90" customHeight="1" thickBot="1" x14ac:dyDescent="0.3">
      <c r="A58" s="21" t="s">
        <v>72</v>
      </c>
      <c r="B58" s="102" t="s">
        <v>73</v>
      </c>
      <c r="C58" s="102"/>
      <c r="D58" s="13" t="s">
        <v>74</v>
      </c>
      <c r="E58" s="13" t="s">
        <v>59</v>
      </c>
      <c r="F58" s="13">
        <v>32</v>
      </c>
      <c r="G58" s="13">
        <v>32</v>
      </c>
      <c r="H58" s="14"/>
      <c r="I58" s="14"/>
      <c r="J58" s="14"/>
      <c r="K58" s="15"/>
      <c r="L58" s="43">
        <f>SUM(C62:C70)</f>
        <v>307250</v>
      </c>
      <c r="M58" s="103"/>
      <c r="N58" s="103"/>
      <c r="O58" s="103"/>
      <c r="P58" s="103"/>
      <c r="Q58" s="103"/>
      <c r="R58" s="104"/>
    </row>
    <row r="59" spans="1:18" ht="20.25" thickTop="1" x14ac:dyDescent="0.35">
      <c r="A59" s="22" t="s">
        <v>30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8"/>
    </row>
    <row r="60" spans="1:18" ht="15.75" customHeight="1" x14ac:dyDescent="0.25">
      <c r="A60" s="84" t="s">
        <v>31</v>
      </c>
      <c r="B60" s="86"/>
      <c r="C60" s="88" t="s">
        <v>32</v>
      </c>
      <c r="D60" s="105" t="s">
        <v>33</v>
      </c>
      <c r="E60" s="105"/>
      <c r="F60" s="105"/>
      <c r="G60" s="105"/>
      <c r="H60" s="105" t="s">
        <v>34</v>
      </c>
      <c r="I60" s="105"/>
      <c r="J60" s="105"/>
      <c r="K60" s="105"/>
      <c r="L60" s="86" t="s">
        <v>35</v>
      </c>
      <c r="M60" s="88" t="s">
        <v>36</v>
      </c>
      <c r="N60" s="88"/>
      <c r="O60" s="88"/>
      <c r="P60" s="88"/>
      <c r="Q60" s="88"/>
      <c r="R60" s="89"/>
    </row>
    <row r="61" spans="1:18" ht="48" x14ac:dyDescent="0.25">
      <c r="A61" s="84"/>
      <c r="B61" s="86"/>
      <c r="C61" s="88"/>
      <c r="D61" s="40" t="s">
        <v>37</v>
      </c>
      <c r="E61" s="40" t="s">
        <v>38</v>
      </c>
      <c r="F61" s="40" t="s">
        <v>39</v>
      </c>
      <c r="G61" s="40" t="s">
        <v>40</v>
      </c>
      <c r="H61" s="40" t="s">
        <v>23</v>
      </c>
      <c r="I61" s="40" t="s">
        <v>24</v>
      </c>
      <c r="J61" s="40" t="s">
        <v>25</v>
      </c>
      <c r="K61" s="40" t="s">
        <v>26</v>
      </c>
      <c r="L61" s="86"/>
      <c r="M61" s="41" t="s">
        <v>41</v>
      </c>
      <c r="N61" s="41" t="s">
        <v>42</v>
      </c>
      <c r="O61" s="41" t="s">
        <v>43</v>
      </c>
      <c r="P61" s="41" t="s">
        <v>44</v>
      </c>
      <c r="Q61" s="41" t="s">
        <v>45</v>
      </c>
      <c r="R61" s="42" t="s">
        <v>46</v>
      </c>
    </row>
    <row r="62" spans="1:18" ht="24.75" customHeight="1" x14ac:dyDescent="0.25">
      <c r="A62" s="140" t="s">
        <v>75</v>
      </c>
      <c r="B62" s="141"/>
      <c r="C62" s="142">
        <f>SUM(I62:I63)</f>
        <v>110000</v>
      </c>
      <c r="D62" s="23" t="s">
        <v>66</v>
      </c>
      <c r="E62" s="24">
        <v>1</v>
      </c>
      <c r="F62" s="25">
        <v>35000</v>
      </c>
      <c r="G62" s="25">
        <f>+E62*F62</f>
        <v>35000</v>
      </c>
      <c r="H62" s="26"/>
      <c r="I62" s="25">
        <f t="shared" ref="I62:I70" si="10">+G62</f>
        <v>35000</v>
      </c>
      <c r="J62" s="26"/>
      <c r="K62" s="26"/>
      <c r="L62" s="95" t="s">
        <v>62</v>
      </c>
      <c r="M62" s="28" t="s">
        <v>81</v>
      </c>
      <c r="N62" s="28" t="s">
        <v>81</v>
      </c>
      <c r="O62" s="24">
        <v>2</v>
      </c>
      <c r="P62" s="24">
        <v>8</v>
      </c>
      <c r="Q62" s="24">
        <v>7</v>
      </c>
      <c r="R62" s="29">
        <v>6</v>
      </c>
    </row>
    <row r="63" spans="1:18" ht="21" customHeight="1" x14ac:dyDescent="0.25">
      <c r="A63" s="140"/>
      <c r="B63" s="141"/>
      <c r="C63" s="142"/>
      <c r="D63" s="23" t="s">
        <v>67</v>
      </c>
      <c r="E63" s="24">
        <v>1</v>
      </c>
      <c r="F63" s="25">
        <v>75000</v>
      </c>
      <c r="G63" s="25">
        <f t="shared" ref="G63:G70" si="11">+E63*F63</f>
        <v>75000</v>
      </c>
      <c r="H63" s="26"/>
      <c r="I63" s="25">
        <f t="shared" si="10"/>
        <v>75000</v>
      </c>
      <c r="J63" s="26"/>
      <c r="K63" s="26"/>
      <c r="L63" s="106"/>
      <c r="M63" s="28" t="s">
        <v>81</v>
      </c>
      <c r="N63" s="28" t="s">
        <v>81</v>
      </c>
      <c r="O63" s="24">
        <v>2</v>
      </c>
      <c r="P63" s="24">
        <v>2</v>
      </c>
      <c r="Q63" s="24">
        <v>2</v>
      </c>
      <c r="R63" s="29">
        <v>2</v>
      </c>
    </row>
    <row r="64" spans="1:18" ht="34.5" customHeight="1" x14ac:dyDescent="0.25">
      <c r="A64" s="140" t="s">
        <v>99</v>
      </c>
      <c r="B64" s="146"/>
      <c r="C64" s="147">
        <f>SUM(G64:G65)</f>
        <v>67500</v>
      </c>
      <c r="D64" s="23" t="s">
        <v>76</v>
      </c>
      <c r="E64" s="24">
        <v>90</v>
      </c>
      <c r="F64" s="25">
        <v>450</v>
      </c>
      <c r="G64" s="25">
        <f t="shared" si="11"/>
        <v>40500</v>
      </c>
      <c r="H64" s="26"/>
      <c r="I64" s="25">
        <f t="shared" si="10"/>
        <v>40500</v>
      </c>
      <c r="J64" s="25">
        <v>36000</v>
      </c>
      <c r="K64" s="26"/>
      <c r="L64" s="106"/>
      <c r="M64" s="28" t="s">
        <v>81</v>
      </c>
      <c r="N64" s="28" t="s">
        <v>81</v>
      </c>
      <c r="O64" s="24">
        <v>3</v>
      </c>
      <c r="P64" s="24">
        <v>1</v>
      </c>
      <c r="Q64" s="24">
        <v>1</v>
      </c>
      <c r="R64" s="29">
        <v>1</v>
      </c>
    </row>
    <row r="65" spans="1:18" ht="28.5" customHeight="1" x14ac:dyDescent="0.25">
      <c r="A65" s="140"/>
      <c r="B65" s="146"/>
      <c r="C65" s="147"/>
      <c r="D65" s="23" t="s">
        <v>77</v>
      </c>
      <c r="E65" s="24">
        <v>120</v>
      </c>
      <c r="F65" s="25">
        <v>225</v>
      </c>
      <c r="G65" s="25">
        <f t="shared" si="11"/>
        <v>27000</v>
      </c>
      <c r="H65" s="26"/>
      <c r="I65" s="25">
        <f t="shared" si="10"/>
        <v>27000</v>
      </c>
      <c r="J65" s="26">
        <v>15000</v>
      </c>
      <c r="K65" s="26"/>
      <c r="L65" s="106"/>
      <c r="M65" s="28" t="s">
        <v>81</v>
      </c>
      <c r="N65" s="28" t="s">
        <v>81</v>
      </c>
      <c r="O65" s="24">
        <v>3</v>
      </c>
      <c r="P65" s="24">
        <v>9</v>
      </c>
      <c r="Q65" s="24">
        <v>2</v>
      </c>
      <c r="R65" s="29">
        <v>1</v>
      </c>
    </row>
    <row r="66" spans="1:18" ht="15.75" customHeight="1" x14ac:dyDescent="0.25">
      <c r="A66" s="148" t="s">
        <v>78</v>
      </c>
      <c r="B66" s="149"/>
      <c r="C66" s="152">
        <f>SUM(I66:I68)</f>
        <v>96000</v>
      </c>
      <c r="D66" s="23" t="s">
        <v>82</v>
      </c>
      <c r="E66" s="24">
        <v>12</v>
      </c>
      <c r="F66" s="25">
        <v>1500</v>
      </c>
      <c r="G66" s="25">
        <f t="shared" si="11"/>
        <v>18000</v>
      </c>
      <c r="H66" s="26"/>
      <c r="I66" s="25">
        <f t="shared" si="10"/>
        <v>18000</v>
      </c>
      <c r="J66" s="26"/>
      <c r="K66" s="26"/>
      <c r="L66" s="106"/>
      <c r="M66" s="28" t="s">
        <v>81</v>
      </c>
      <c r="N66" s="28" t="s">
        <v>81</v>
      </c>
      <c r="O66" s="24">
        <v>2</v>
      </c>
      <c r="P66" s="24">
        <v>3</v>
      </c>
      <c r="Q66" s="24">
        <v>1</v>
      </c>
      <c r="R66" s="29">
        <v>1</v>
      </c>
    </row>
    <row r="67" spans="1:18" x14ac:dyDescent="0.25">
      <c r="A67" s="150"/>
      <c r="B67" s="151"/>
      <c r="C67" s="153"/>
      <c r="D67" s="39" t="s">
        <v>79</v>
      </c>
      <c r="E67" s="24">
        <v>12</v>
      </c>
      <c r="F67" s="25">
        <v>1500</v>
      </c>
      <c r="G67" s="25">
        <f t="shared" si="11"/>
        <v>18000</v>
      </c>
      <c r="H67" s="26"/>
      <c r="I67" s="25">
        <f t="shared" si="10"/>
        <v>18000</v>
      </c>
      <c r="J67" s="26"/>
      <c r="K67" s="26"/>
      <c r="L67" s="106"/>
      <c r="M67" s="28" t="s">
        <v>81</v>
      </c>
      <c r="N67" s="28" t="s">
        <v>81</v>
      </c>
      <c r="O67" s="24">
        <v>2</v>
      </c>
      <c r="P67" s="24">
        <v>3</v>
      </c>
      <c r="Q67" s="24">
        <v>1</v>
      </c>
      <c r="R67" s="29">
        <v>1</v>
      </c>
    </row>
    <row r="68" spans="1:18" x14ac:dyDescent="0.25">
      <c r="A68" s="150"/>
      <c r="B68" s="151"/>
      <c r="C68" s="153"/>
      <c r="D68" s="23" t="s">
        <v>80</v>
      </c>
      <c r="E68" s="24">
        <v>240</v>
      </c>
      <c r="F68" s="25">
        <v>250</v>
      </c>
      <c r="G68" s="25">
        <f t="shared" si="11"/>
        <v>60000</v>
      </c>
      <c r="H68" s="26"/>
      <c r="I68" s="25">
        <f t="shared" si="10"/>
        <v>60000</v>
      </c>
      <c r="J68" s="26"/>
      <c r="K68" s="26"/>
      <c r="L68" s="106"/>
      <c r="M68" s="28" t="s">
        <v>81</v>
      </c>
      <c r="N68" s="28" t="s">
        <v>81</v>
      </c>
      <c r="O68" s="24">
        <v>3</v>
      </c>
      <c r="P68" s="24">
        <v>7</v>
      </c>
      <c r="Q68" s="24">
        <v>1</v>
      </c>
      <c r="R68" s="29">
        <v>2</v>
      </c>
    </row>
    <row r="69" spans="1:18" ht="15.75" customHeight="1" x14ac:dyDescent="0.25">
      <c r="A69" s="140" t="s">
        <v>83</v>
      </c>
      <c r="B69" s="141"/>
      <c r="C69" s="142">
        <f>SUM(I69:I70)</f>
        <v>33750</v>
      </c>
      <c r="D69" s="23" t="s">
        <v>76</v>
      </c>
      <c r="E69" s="24">
        <v>50</v>
      </c>
      <c r="F69" s="25">
        <v>450</v>
      </c>
      <c r="G69" s="25">
        <f t="shared" si="11"/>
        <v>22500</v>
      </c>
      <c r="H69" s="26"/>
      <c r="I69" s="25">
        <f t="shared" si="10"/>
        <v>22500</v>
      </c>
      <c r="J69" s="26"/>
      <c r="K69" s="26"/>
      <c r="L69" s="106"/>
      <c r="M69" s="28" t="s">
        <v>81</v>
      </c>
      <c r="N69" s="28" t="s">
        <v>81</v>
      </c>
      <c r="O69" s="24">
        <v>3</v>
      </c>
      <c r="P69" s="24">
        <v>1</v>
      </c>
      <c r="Q69" s="24">
        <v>1</v>
      </c>
      <c r="R69" s="29">
        <v>1</v>
      </c>
    </row>
    <row r="70" spans="1:18" x14ac:dyDescent="0.25">
      <c r="A70" s="140"/>
      <c r="B70" s="141"/>
      <c r="C70" s="142"/>
      <c r="D70" s="23" t="s">
        <v>77</v>
      </c>
      <c r="E70" s="24">
        <v>50</v>
      </c>
      <c r="F70" s="25">
        <v>225</v>
      </c>
      <c r="G70" s="26">
        <f t="shared" si="11"/>
        <v>11250</v>
      </c>
      <c r="H70" s="26"/>
      <c r="I70" s="25">
        <f t="shared" si="10"/>
        <v>11250</v>
      </c>
      <c r="J70" s="26"/>
      <c r="K70" s="26"/>
      <c r="L70" s="96"/>
      <c r="M70" s="28" t="s">
        <v>81</v>
      </c>
      <c r="N70" s="28" t="s">
        <v>81</v>
      </c>
      <c r="O70" s="24">
        <v>3</v>
      </c>
      <c r="P70" s="24">
        <v>9</v>
      </c>
      <c r="Q70" s="24">
        <v>2</v>
      </c>
      <c r="R70" s="29">
        <v>1</v>
      </c>
    </row>
    <row r="71" spans="1:18" ht="16.5" thickBot="1" x14ac:dyDescent="0.3">
      <c r="A71" s="143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5"/>
    </row>
    <row r="72" spans="1:18" ht="15.75" thickTop="1" x14ac:dyDescent="0.25"/>
  </sheetData>
  <mergeCells count="108">
    <mergeCell ref="A69:B70"/>
    <mergeCell ref="C69:C70"/>
    <mergeCell ref="A71:R71"/>
    <mergeCell ref="A62:B63"/>
    <mergeCell ref="C62:C63"/>
    <mergeCell ref="A64:B65"/>
    <mergeCell ref="C64:C65"/>
    <mergeCell ref="A66:B68"/>
    <mergeCell ref="C66:C68"/>
    <mergeCell ref="L62:L70"/>
    <mergeCell ref="B58:C58"/>
    <mergeCell ref="M58:R58"/>
    <mergeCell ref="A60:B61"/>
    <mergeCell ref="C60:C61"/>
    <mergeCell ref="D60:G60"/>
    <mergeCell ref="H60:K60"/>
    <mergeCell ref="L60:L61"/>
    <mergeCell ref="M60:R60"/>
    <mergeCell ref="D56:D57"/>
    <mergeCell ref="E56:E57"/>
    <mergeCell ref="F56:F57"/>
    <mergeCell ref="G56:G57"/>
    <mergeCell ref="H56:K56"/>
    <mergeCell ref="L56:L57"/>
    <mergeCell ref="C53:C55"/>
    <mergeCell ref="A56:A57"/>
    <mergeCell ref="B56:C57"/>
    <mergeCell ref="M40:R40"/>
    <mergeCell ref="L42:L55"/>
    <mergeCell ref="A43:B43"/>
    <mergeCell ref="A45:B48"/>
    <mergeCell ref="M56:R57"/>
    <mergeCell ref="A42:B42"/>
    <mergeCell ref="A44:B44"/>
    <mergeCell ref="A53:B55"/>
    <mergeCell ref="B38:C38"/>
    <mergeCell ref="M38:R38"/>
    <mergeCell ref="A40:B41"/>
    <mergeCell ref="C40:C41"/>
    <mergeCell ref="D40:G40"/>
    <mergeCell ref="H40:K40"/>
    <mergeCell ref="L40:L41"/>
    <mergeCell ref="C45:C48"/>
    <mergeCell ref="A49:B52"/>
    <mergeCell ref="C49:C52"/>
    <mergeCell ref="A32:B34"/>
    <mergeCell ref="C32:C34"/>
    <mergeCell ref="L32:L34"/>
    <mergeCell ref="A35:R35"/>
    <mergeCell ref="A36:A37"/>
    <mergeCell ref="B36:C37"/>
    <mergeCell ref="D36:D37"/>
    <mergeCell ref="E36:E37"/>
    <mergeCell ref="F36:F37"/>
    <mergeCell ref="G36:G37"/>
    <mergeCell ref="H36:K36"/>
    <mergeCell ref="L36:L37"/>
    <mergeCell ref="M36:R37"/>
    <mergeCell ref="A30:B31"/>
    <mergeCell ref="C30:C31"/>
    <mergeCell ref="D30:G30"/>
    <mergeCell ref="H30:K30"/>
    <mergeCell ref="L30:L31"/>
    <mergeCell ref="M30:R30"/>
    <mergeCell ref="H26:K26"/>
    <mergeCell ref="L26:L27"/>
    <mergeCell ref="M26:R27"/>
    <mergeCell ref="B28:C28"/>
    <mergeCell ref="M28:R28"/>
    <mergeCell ref="A29:R29"/>
    <mergeCell ref="A21:B24"/>
    <mergeCell ref="C21:C24"/>
    <mergeCell ref="L21:L24"/>
    <mergeCell ref="A25:R25"/>
    <mergeCell ref="A26:A27"/>
    <mergeCell ref="B26:C27"/>
    <mergeCell ref="D26:D27"/>
    <mergeCell ref="E26:E27"/>
    <mergeCell ref="F26:F27"/>
    <mergeCell ref="G26:G27"/>
    <mergeCell ref="M14:R14"/>
    <mergeCell ref="A16:B17"/>
    <mergeCell ref="C16:C17"/>
    <mergeCell ref="L16:L17"/>
    <mergeCell ref="A18:B18"/>
    <mergeCell ref="A19:B20"/>
    <mergeCell ref="C19:C20"/>
    <mergeCell ref="L19:L20"/>
    <mergeCell ref="H10:K10"/>
    <mergeCell ref="L10:L11"/>
    <mergeCell ref="M10:R11"/>
    <mergeCell ref="B12:C12"/>
    <mergeCell ref="M12:R12"/>
    <mergeCell ref="A14:B15"/>
    <mergeCell ref="C14:C15"/>
    <mergeCell ref="D14:G14"/>
    <mergeCell ref="H14:K14"/>
    <mergeCell ref="L14:L15"/>
    <mergeCell ref="B5:D5"/>
    <mergeCell ref="B6:D6"/>
    <mergeCell ref="A7:D7"/>
    <mergeCell ref="A9:R9"/>
    <mergeCell ref="A10:A11"/>
    <mergeCell ref="B10:C11"/>
    <mergeCell ref="D10:D11"/>
    <mergeCell ref="E10:E11"/>
    <mergeCell ref="F10:F11"/>
    <mergeCell ref="G10:G11"/>
  </mergeCells>
  <printOptions horizontalCentered="1"/>
  <pageMargins left="0.39370078740157483" right="0" top="0.55118110236220474" bottom="0.55118110236220474" header="0.31496062992125984" footer="0.31496062992125984"/>
  <pageSetup paperSize="5" scale="72" fitToHeight="0" orientation="landscape" horizontalDpi="300" verticalDpi="300" r:id="rId1"/>
  <headerFooter>
    <oddFooter>&amp;C&amp;P&amp;R&amp;F</oddFooter>
  </headerFooter>
  <rowBreaks count="2" manualBreakCount="2">
    <brk id="25" max="17" man="1"/>
    <brk id="55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POA PPP 2019</vt:lpstr>
      <vt:lpstr>'POA PPP 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Moreno</dc:creator>
  <cp:lastModifiedBy>Mansory Montilla</cp:lastModifiedBy>
  <cp:lastPrinted>2019-02-12T14:33:02Z</cp:lastPrinted>
  <dcterms:created xsi:type="dcterms:W3CDTF">2017-12-07T16:21:19Z</dcterms:created>
  <dcterms:modified xsi:type="dcterms:W3CDTF">2019-02-12T14:33:31Z</dcterms:modified>
</cp:coreProperties>
</file>